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._국내 대학교 사업\02._서울시립대 사업\(●확정)2024.09.12~17 차세대통신사업단 네덜란드\4. 견적서\"/>
    </mc:Choice>
  </mc:AlternateContent>
  <xr:revisionPtr revIDLastSave="0" documentId="13_ncr:1_{94814935-E28D-4DCA-A197-8FFED385F9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수의계약1 견적" sheetId="6" r:id="rId1"/>
    <sheet name="수의계약1 실견적" sheetId="7" r:id="rId2"/>
    <sheet name="수의계약2 견적" sheetId="8" r:id="rId3"/>
    <sheet name="수의계약2 실견적" sheetId="9" r:id="rId4"/>
  </sheets>
  <definedNames>
    <definedName name="_xlnm.Print_Area" localSheetId="0">'수의계약1 견적'!$B$1:$J$33</definedName>
    <definedName name="_xlnm.Print_Area" localSheetId="1">'수의계약1 실견적'!$B$1:$J$28</definedName>
    <definedName name="_xlnm.Print_Area" localSheetId="2">'수의계약2 견적'!$B$1:$J$28</definedName>
    <definedName name="_xlnm.Print_Area" localSheetId="3">'수의계약2 실견적'!$B$1:$J$24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8" l="1"/>
  <c r="H20" i="8"/>
  <c r="I21" i="8"/>
  <c r="H22" i="8" s="1"/>
  <c r="H24" i="7"/>
  <c r="I23" i="7"/>
  <c r="F23" i="7"/>
  <c r="F27" i="6"/>
  <c r="I27" i="6"/>
  <c r="H28" i="6"/>
  <c r="F17" i="9" l="1"/>
  <c r="H26" i="7"/>
  <c r="H21" i="7"/>
  <c r="H19" i="7"/>
  <c r="F20" i="7"/>
  <c r="I18" i="8"/>
  <c r="I24" i="6"/>
  <c r="I22" i="7"/>
  <c r="I20" i="7"/>
  <c r="H27" i="7" l="1"/>
  <c r="H28" i="7" s="1"/>
  <c r="I17" i="9"/>
  <c r="H18" i="9" s="1"/>
  <c r="B9" i="9"/>
  <c r="I19" i="8"/>
  <c r="I17" i="8"/>
  <c r="B9" i="8"/>
  <c r="B9" i="6"/>
  <c r="F19" i="9" l="1"/>
  <c r="I19" i="9" s="1"/>
  <c r="H20" i="9" s="1"/>
  <c r="H22" i="9" s="1"/>
  <c r="I18" i="6"/>
  <c r="H23" i="9" l="1"/>
  <c r="H24" i="9" s="1"/>
  <c r="I23" i="8"/>
  <c r="H24" i="8" s="1"/>
  <c r="H26" i="8" s="1"/>
  <c r="I18" i="7"/>
  <c r="I17" i="7"/>
  <c r="B9" i="7"/>
  <c r="H27" i="8" l="1"/>
  <c r="H28" i="8" s="1"/>
  <c r="I23" i="6"/>
  <c r="H25" i="6" s="1"/>
  <c r="I21" i="6"/>
  <c r="I20" i="6"/>
  <c r="I17" i="6"/>
  <c r="H19" i="6" s="1"/>
  <c r="H22" i="6" l="1"/>
  <c r="I26" i="6" l="1"/>
  <c r="H31" i="6" l="1"/>
  <c r="H32" i="6" l="1"/>
  <c r="H33" i="6" s="1"/>
</calcChain>
</file>

<file path=xl/sharedStrings.xml><?xml version="1.0" encoding="utf-8"?>
<sst xmlns="http://schemas.openxmlformats.org/spreadsheetml/2006/main" count="250" uniqueCount="90">
  <si>
    <t xml:space="preserve">회사명 :  </t>
    <phoneticPr fontId="20" type="noConversion"/>
  </si>
  <si>
    <t>주소 :</t>
    <phoneticPr fontId="18" type="noConversion"/>
  </si>
  <si>
    <t>담당자 :</t>
    <phoneticPr fontId="18" type="noConversion"/>
  </si>
  <si>
    <t>연락처 :</t>
    <phoneticPr fontId="18" type="noConversion"/>
  </si>
  <si>
    <t>작성일자 :</t>
    <phoneticPr fontId="20" type="noConversion"/>
  </si>
  <si>
    <t>-    아     래   -</t>
    <phoneticPr fontId="18" type="noConversion"/>
  </si>
  <si>
    <t>1.사 업 명 :</t>
    <phoneticPr fontId="20" type="noConversion"/>
  </si>
  <si>
    <t xml:space="preserve">2.계약기간 : </t>
    <phoneticPr fontId="18" type="noConversion"/>
  </si>
  <si>
    <t>명칭</t>
    <phoneticPr fontId="20" type="noConversion"/>
  </si>
  <si>
    <t>항목</t>
    <phoneticPr fontId="20" type="noConversion"/>
  </si>
  <si>
    <t>세부내용 규격</t>
    <phoneticPr fontId="20" type="noConversion"/>
  </si>
  <si>
    <t>기준단가</t>
    <phoneticPr fontId="20" type="noConversion"/>
  </si>
  <si>
    <t>수량</t>
    <phoneticPr fontId="20" type="noConversion"/>
  </si>
  <si>
    <t>단위</t>
    <phoneticPr fontId="20" type="noConversion"/>
  </si>
  <si>
    <t>금액</t>
    <phoneticPr fontId="18" type="noConversion"/>
  </si>
  <si>
    <t>비고</t>
    <phoneticPr fontId="20" type="noConversion"/>
  </si>
  <si>
    <t>명</t>
    <phoneticPr fontId="20" type="noConversion"/>
  </si>
  <si>
    <t xml:space="preserve">소계 1 </t>
    <phoneticPr fontId="18" type="noConversion"/>
  </si>
  <si>
    <t>VAT포함</t>
    <phoneticPr fontId="18" type="noConversion"/>
  </si>
  <si>
    <t>식</t>
    <phoneticPr fontId="18" type="noConversion"/>
  </si>
  <si>
    <t>식</t>
    <phoneticPr fontId="32" type="noConversion"/>
  </si>
  <si>
    <t>소계 2</t>
    <phoneticPr fontId="18" type="noConversion"/>
  </si>
  <si>
    <t>명</t>
    <phoneticPr fontId="18" type="noConversion"/>
  </si>
  <si>
    <t>소계 3</t>
    <phoneticPr fontId="18" type="noConversion"/>
  </si>
  <si>
    <t>수수료</t>
    <phoneticPr fontId="18" type="noConversion"/>
  </si>
  <si>
    <t>부가세 (VAT)</t>
    <phoneticPr fontId="20" type="noConversion"/>
  </si>
  <si>
    <t>계약금액 산출내역서 (실견적서)</t>
    <phoneticPr fontId="20" type="noConversion"/>
  </si>
  <si>
    <t xml:space="preserve">견 적 서 </t>
    <phoneticPr fontId="20" type="noConversion"/>
  </si>
  <si>
    <t xml:space="preserve">3.계약금액 : </t>
    <phoneticPr fontId="20" type="noConversion"/>
  </si>
  <si>
    <t>4.세부내역 :</t>
    <phoneticPr fontId="20" type="noConversion"/>
  </si>
  <si>
    <t>1.교통비</t>
    <phoneticPr fontId="18" type="noConversion"/>
  </si>
  <si>
    <t>항공권</t>
    <phoneticPr fontId="18" type="noConversion"/>
  </si>
  <si>
    <t>매</t>
    <phoneticPr fontId="20" type="noConversion"/>
  </si>
  <si>
    <t>매</t>
    <phoneticPr fontId="18" type="noConversion"/>
  </si>
  <si>
    <t>네덜란드X대한항공 코드쉐어</t>
    <phoneticPr fontId="18" type="noConversion"/>
  </si>
  <si>
    <t>1. 교통비</t>
    <phoneticPr fontId="18" type="noConversion"/>
  </si>
  <si>
    <t>2. 호텔비</t>
    <phoneticPr fontId="32" type="noConversion"/>
  </si>
  <si>
    <t>운영 대행 수수료(5%)</t>
    <phoneticPr fontId="18" type="noConversion"/>
  </si>
  <si>
    <t>발권수수료</t>
    <phoneticPr fontId="18" type="noConversion"/>
  </si>
  <si>
    <t>대행수수료</t>
    <phoneticPr fontId="18" type="noConversion"/>
  </si>
  <si>
    <t>항공권 발권 수수료</t>
    <phoneticPr fontId="18" type="noConversion"/>
  </si>
  <si>
    <t>2. 호텔비</t>
    <phoneticPr fontId="18" type="noConversion"/>
  </si>
  <si>
    <t>3. 운영비</t>
    <phoneticPr fontId="32" type="noConversion"/>
  </si>
  <si>
    <t>발권 수수료</t>
    <phoneticPr fontId="18" type="noConversion"/>
  </si>
  <si>
    <t>대행 수수료</t>
    <phoneticPr fontId="18" type="noConversion"/>
  </si>
  <si>
    <t>항공 발권 수수료</t>
    <phoneticPr fontId="18" type="noConversion"/>
  </si>
  <si>
    <r>
      <t xml:space="preserve">인천공항 → 암스테르담 </t>
    </r>
    <r>
      <rPr>
        <b/>
        <sz val="10"/>
        <color rgb="FF0000FF"/>
        <rFont val="맑은 고딕"/>
        <family val="3"/>
        <charset val="129"/>
        <scheme val="minor"/>
      </rPr>
      <t>[KL0200]</t>
    </r>
    <phoneticPr fontId="18" type="noConversion"/>
  </si>
  <si>
    <r>
      <t xml:space="preserve">암스테르담 → 인천공항 </t>
    </r>
    <r>
      <rPr>
        <b/>
        <sz val="10"/>
        <color rgb="FF0000FF"/>
        <rFont val="맑은 고딕"/>
        <family val="3"/>
        <charset val="129"/>
        <scheme val="minor"/>
      </rPr>
      <t>[KL0201]</t>
    </r>
    <phoneticPr fontId="18" type="noConversion"/>
  </si>
  <si>
    <t>합계</t>
    <phoneticPr fontId="20" type="noConversion"/>
  </si>
  <si>
    <t>식</t>
    <phoneticPr fontId="20" type="noConversion"/>
  </si>
  <si>
    <t>세미나실 대여(5일)</t>
    <phoneticPr fontId="18" type="noConversion"/>
  </si>
  <si>
    <t>THE RAI AMSTERDAM
전시장</t>
    <phoneticPr fontId="18" type="noConversion"/>
  </si>
  <si>
    <t>전시장 배너 인쇄비 및 배달비</t>
    <phoneticPr fontId="18" type="noConversion"/>
  </si>
  <si>
    <t>공급가액 [천단위 절사]</t>
    <phoneticPr fontId="18" type="noConversion"/>
  </si>
  <si>
    <t>1. 호텔비</t>
    <phoneticPr fontId="18" type="noConversion"/>
  </si>
  <si>
    <t>2. 수수료</t>
    <phoneticPr fontId="18" type="noConversion"/>
  </si>
  <si>
    <t>공급가액 [천단위 절사]</t>
    <phoneticPr fontId="20" type="noConversion"/>
  </si>
  <si>
    <t>TK TRAVEL / 여행대장</t>
    <phoneticPr fontId="18" type="noConversion"/>
  </si>
  <si>
    <t>담당자 :</t>
    <phoneticPr fontId="20" type="noConversion"/>
  </si>
  <si>
    <t xml:space="preserve">변유선 주임 </t>
    <phoneticPr fontId="18" type="noConversion"/>
  </si>
  <si>
    <t>서울시 동대문구 신이문로 39, 5층(명경빌딩)</t>
    <phoneticPr fontId="18" type="noConversion"/>
  </si>
  <si>
    <t>010-8223-0125</t>
    <phoneticPr fontId="18" type="noConversion"/>
  </si>
  <si>
    <t>서울시립대학교 차세대통신사업단</t>
    <phoneticPr fontId="18" type="noConversion"/>
  </si>
  <si>
    <t>김유나 팀장님</t>
    <phoneticPr fontId="18" type="noConversion"/>
  </si>
  <si>
    <t>서울시 동대문구 서울시립대로 163</t>
    <phoneticPr fontId="18" type="noConversion"/>
  </si>
  <si>
    <t>010-9196-9333</t>
    <phoneticPr fontId="18" type="noConversion"/>
  </si>
  <si>
    <t>전시장 설치 및 철거 용역비</t>
    <phoneticPr fontId="18" type="noConversion"/>
  </si>
  <si>
    <t>서울시립대학교 차세대통신사업단 네덜란드 학회 참가 예약 용역</t>
    <phoneticPr fontId="18" type="noConversion"/>
  </si>
  <si>
    <t>이메일 :</t>
    <phoneticPr fontId="18" type="noConversion"/>
  </si>
  <si>
    <t>yuna@uos.ac.kr</t>
    <phoneticPr fontId="18" type="noConversion"/>
  </si>
  <si>
    <t>INNSiDE Amsterdam★★★★</t>
    <phoneticPr fontId="18" type="noConversion"/>
  </si>
  <si>
    <t>The Innside Premium Room(5일)</t>
    <phoneticPr fontId="18" type="noConversion"/>
  </si>
  <si>
    <t>The Innside Premium Room(5일)_교수</t>
    <phoneticPr fontId="18" type="noConversion"/>
  </si>
  <si>
    <t>The Innside Premium Room(5일)_직원</t>
    <phoneticPr fontId="18" type="noConversion"/>
  </si>
  <si>
    <r>
      <t xml:space="preserve">조식포함
</t>
    </r>
    <r>
      <rPr>
        <b/>
        <sz val="10"/>
        <color rgb="FFFF0000"/>
        <rFont val="맑은 고딕"/>
        <family val="3"/>
        <charset val="129"/>
        <scheme val="minor"/>
      </rPr>
      <t>※환불불가
※결제 시, 금액 상이할 수 있음</t>
    </r>
    <phoneticPr fontId="18" type="noConversion"/>
  </si>
  <si>
    <r>
      <t xml:space="preserve">조식포함
</t>
    </r>
    <r>
      <rPr>
        <b/>
        <sz val="10"/>
        <color rgb="FFFF0000"/>
        <rFont val="맑은 고딕"/>
        <family val="3"/>
        <charset val="129"/>
        <scheme val="minor"/>
      </rPr>
      <t>※환불불가</t>
    </r>
    <r>
      <rPr>
        <b/>
        <sz val="10"/>
        <color rgb="FF0000FF"/>
        <rFont val="맑은 고딕"/>
        <family val="3"/>
        <charset val="129"/>
        <scheme val="minor"/>
      </rPr>
      <t xml:space="preserve">
</t>
    </r>
    <r>
      <rPr>
        <b/>
        <sz val="10"/>
        <color rgb="FFFF0000"/>
        <rFont val="맑은 고딕"/>
        <family val="3"/>
        <charset val="129"/>
        <scheme val="minor"/>
      </rPr>
      <t>※결제 시, 금액 상이할 수 있음</t>
    </r>
    <phoneticPr fontId="18" type="noConversion"/>
  </si>
  <si>
    <r>
      <rPr>
        <b/>
        <sz val="11"/>
        <rFont val="맑은 고딕"/>
        <family val="3"/>
        <charset val="129"/>
        <scheme val="minor"/>
      </rPr>
      <t xml:space="preserve">\17,072,000 </t>
    </r>
    <r>
      <rPr>
        <sz val="11"/>
        <rFont val="맑은 고딕"/>
        <family val="3"/>
        <charset val="129"/>
        <scheme val="minor"/>
      </rPr>
      <t>(금일천칠백칠만이천원, 부가세 포함)</t>
    </r>
    <phoneticPr fontId="18" type="noConversion"/>
  </si>
  <si>
    <t>소계 (1+2+3) x 16%</t>
    <phoneticPr fontId="18" type="noConversion"/>
  </si>
  <si>
    <t>4.수수료</t>
    <phoneticPr fontId="18" type="noConversion"/>
  </si>
  <si>
    <t>3.수수료</t>
    <phoneticPr fontId="18" type="noConversion"/>
  </si>
  <si>
    <t>소계 (1+2) x 5%</t>
    <phoneticPr fontId="18" type="noConversion"/>
  </si>
  <si>
    <r>
      <t xml:space="preserve">\17,072,000 </t>
    </r>
    <r>
      <rPr>
        <sz val="11"/>
        <rFont val="맑은 고딕"/>
        <family val="3"/>
        <charset val="129"/>
        <scheme val="minor"/>
      </rPr>
      <t>(금일천칠백칠만이천원, 부가세 포함)</t>
    </r>
    <phoneticPr fontId="18" type="noConversion"/>
  </si>
  <si>
    <t>소계 (1) x 5%</t>
    <phoneticPr fontId="18" type="noConversion"/>
  </si>
  <si>
    <r>
      <rPr>
        <b/>
        <sz val="11"/>
        <rFont val="맑은 고딕"/>
        <family val="3"/>
        <charset val="129"/>
        <scheme val="minor"/>
      </rPr>
      <t xml:space="preserve">\7,887,000 </t>
    </r>
    <r>
      <rPr>
        <sz val="11"/>
        <rFont val="맑은 고딕"/>
        <family val="3"/>
        <charset val="129"/>
        <scheme val="minor"/>
      </rPr>
      <t>(금칠백팔십팔만칠천원 , 부가세 포함)</t>
    </r>
    <phoneticPr fontId="18" type="noConversion"/>
  </si>
  <si>
    <t>운영 대행 수수료(16%)</t>
    <phoneticPr fontId="18" type="noConversion"/>
  </si>
  <si>
    <t>2. 운영비</t>
    <phoneticPr fontId="18" type="noConversion"/>
  </si>
  <si>
    <t>전시회 관련 물품(볼펜, 공책, 책자) 등</t>
    <phoneticPr fontId="18" type="noConversion"/>
  </si>
  <si>
    <t>3. 수수료</t>
    <phoneticPr fontId="18" type="noConversion"/>
  </si>
  <si>
    <t>운영 대행 수수료(16.7%)</t>
    <phoneticPr fontId="18" type="noConversion"/>
  </si>
  <si>
    <t>소계 (1+2) x 16.7%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</si>
</sst>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176" formatCode="0_);[Red]\(0\)"/>
    <numFmt numFmtId="177" formatCode="&quot;수신 : 한국관광공사, &quot;@"/>
    <numFmt numFmtId="178" formatCode="yyyy&quot;년&quot;\ m&quot;월&quot;\ d&quot;일&quot;;@"/>
    <numFmt numFmtId="179" formatCode="&quot;계약체결일 ~ &quot;yyyy&quot;년&quot;\ m&quot;월&quot;\ d&quot;일&quot;;@"/>
    <numFmt numFmtId="180" formatCode="&quot;₩&quot;\ #,##0\-"/>
    <numFmt numFmtId="181" formatCode="[DBNum4][$-412]General"/>
    <numFmt numFmtId="182" formatCode="0.00_);[Red]\(0.00\)"/>
    <numFmt numFmtId="183" formatCode="#,##0_ "/>
    <numFmt numFmtId="184" formatCode="#,##0_);[Red]\(#,##0\)"/>
  </numFmts>
  <fonts count="3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24"/>
      <name val="맑은 고딕"/>
      <family val="3"/>
      <charset val="129"/>
      <scheme val="minor"/>
    </font>
    <font>
      <sz val="8"/>
      <name val="돋움"/>
      <family val="3"/>
      <charset val="129"/>
    </font>
    <font>
      <sz val="9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u/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0"/>
      <color indexed="9"/>
      <name val="맑은 고딕"/>
      <family val="3"/>
      <charset val="129"/>
      <scheme val="minor"/>
    </font>
    <font>
      <b/>
      <sz val="11"/>
      <color indexed="9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59999389629810485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/>
      <top style="medium">
        <color auto="1"/>
      </top>
      <bottom style="hair">
        <color indexed="64"/>
      </bottom>
      <diagonal/>
    </border>
    <border>
      <left/>
      <right style="hair">
        <color indexed="64"/>
      </right>
      <top style="medium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hair">
        <color indexed="64"/>
      </left>
      <right/>
      <top style="thin">
        <color auto="1"/>
      </top>
      <bottom style="medium">
        <color auto="1"/>
      </bottom>
      <diagonal/>
    </border>
    <border>
      <left/>
      <right style="hair">
        <color indexed="64"/>
      </right>
      <top style="thin">
        <color auto="1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/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</borders>
  <cellStyleXfs count="46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4" fillId="0" borderId="0"/>
    <xf numFmtId="41" fontId="1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1" fillId="0" borderId="0" xfId="42">
      <alignment vertical="center"/>
    </xf>
    <xf numFmtId="176" fontId="22" fillId="34" borderId="10" xfId="42" applyNumberFormat="1" applyFont="1" applyFill="1" applyBorder="1" applyAlignment="1">
      <alignment horizontal="right" vertical="center" wrapText="1"/>
    </xf>
    <xf numFmtId="176" fontId="22" fillId="34" borderId="13" xfId="42" applyNumberFormat="1" applyFont="1" applyFill="1" applyBorder="1" applyAlignment="1">
      <alignment horizontal="right" vertical="center" wrapText="1"/>
    </xf>
    <xf numFmtId="176" fontId="22" fillId="34" borderId="15" xfId="42" applyNumberFormat="1" applyFont="1" applyFill="1" applyBorder="1" applyAlignment="1">
      <alignment horizontal="right" vertical="center" wrapText="1"/>
    </xf>
    <xf numFmtId="176" fontId="22" fillId="34" borderId="18" xfId="42" applyNumberFormat="1" applyFont="1" applyFill="1" applyBorder="1" applyAlignment="1">
      <alignment horizontal="right" vertical="center" wrapText="1"/>
    </xf>
    <xf numFmtId="176" fontId="22" fillId="34" borderId="23" xfId="42" applyNumberFormat="1" applyFont="1" applyFill="1" applyBorder="1" applyAlignment="1">
      <alignment horizontal="right" vertical="center" wrapText="1"/>
    </xf>
    <xf numFmtId="177" fontId="23" fillId="0" borderId="0" xfId="42" applyNumberFormat="1" applyFont="1" applyAlignment="1">
      <alignment horizontal="center" vertical="center"/>
    </xf>
    <xf numFmtId="49" fontId="23" fillId="0" borderId="0" xfId="42" applyNumberFormat="1" applyFont="1" applyAlignment="1">
      <alignment horizontal="right" vertical="center" wrapText="1"/>
    </xf>
    <xf numFmtId="178" fontId="23" fillId="0" borderId="0" xfId="42" applyNumberFormat="1" applyFont="1" applyAlignment="1">
      <alignment horizontal="center" vertical="center" wrapText="1"/>
    </xf>
    <xf numFmtId="0" fontId="26" fillId="0" borderId="0" xfId="42" applyFont="1">
      <alignment vertical="center"/>
    </xf>
    <xf numFmtId="180" fontId="26" fillId="0" borderId="0" xfId="42" applyNumberFormat="1" applyFont="1" applyAlignment="1">
      <alignment horizontal="left" vertical="center" indent="1"/>
    </xf>
    <xf numFmtId="180" fontId="27" fillId="0" borderId="0" xfId="42" applyNumberFormat="1" applyFont="1" applyAlignment="1">
      <alignment horizontal="left" vertical="center" indent="1"/>
    </xf>
    <xf numFmtId="181" fontId="26" fillId="0" borderId="0" xfId="42" applyNumberFormat="1" applyFont="1" applyAlignment="1">
      <alignment horizontal="left" vertical="center" indent="1"/>
    </xf>
    <xf numFmtId="181" fontId="28" fillId="0" borderId="0" xfId="42" applyNumberFormat="1" applyFont="1" applyAlignment="1">
      <alignment horizontal="left" vertical="center" indent="1"/>
    </xf>
    <xf numFmtId="0" fontId="28" fillId="0" borderId="0" xfId="42" applyFont="1" applyAlignment="1">
      <alignment horizontal="left" vertical="center" indent="1"/>
    </xf>
    <xf numFmtId="0" fontId="29" fillId="0" borderId="0" xfId="42" applyFont="1">
      <alignment vertical="center"/>
    </xf>
    <xf numFmtId="0" fontId="25" fillId="0" borderId="0" xfId="42" applyFont="1">
      <alignment vertical="center"/>
    </xf>
    <xf numFmtId="0" fontId="28" fillId="0" borderId="0" xfId="42" applyFont="1">
      <alignment vertical="center"/>
    </xf>
    <xf numFmtId="0" fontId="22" fillId="36" borderId="25" xfId="42" applyFont="1" applyFill="1" applyBorder="1" applyAlignment="1">
      <alignment horizontal="center" vertical="center"/>
    </xf>
    <xf numFmtId="182" fontId="23" fillId="35" borderId="29" xfId="42" applyNumberFormat="1" applyFont="1" applyFill="1" applyBorder="1" applyAlignment="1">
      <alignment horizontal="center" vertical="center" wrapText="1"/>
    </xf>
    <xf numFmtId="41" fontId="23" fillId="35" borderId="32" xfId="44" applyFont="1" applyFill="1" applyBorder="1" applyAlignment="1">
      <alignment vertical="center"/>
    </xf>
    <xf numFmtId="176" fontId="23" fillId="35" borderId="32" xfId="42" applyNumberFormat="1" applyFont="1" applyFill="1" applyBorder="1" applyAlignment="1">
      <alignment horizontal="center" vertical="center"/>
    </xf>
    <xf numFmtId="41" fontId="23" fillId="33" borderId="32" xfId="42" applyNumberFormat="1" applyFont="1" applyFill="1" applyBorder="1" applyAlignment="1">
      <alignment horizontal="center" vertical="center"/>
    </xf>
    <xf numFmtId="41" fontId="23" fillId="33" borderId="32" xfId="42" applyNumberFormat="1" applyFont="1" applyFill="1" applyBorder="1">
      <alignment vertical="center"/>
    </xf>
    <xf numFmtId="182" fontId="23" fillId="35" borderId="34" xfId="42" applyNumberFormat="1" applyFont="1" applyFill="1" applyBorder="1" applyAlignment="1">
      <alignment horizontal="center" vertical="center" wrapText="1"/>
    </xf>
    <xf numFmtId="41" fontId="23" fillId="35" borderId="35" xfId="44" applyFont="1" applyFill="1" applyBorder="1" applyAlignment="1">
      <alignment vertical="center"/>
    </xf>
    <xf numFmtId="176" fontId="23" fillId="35" borderId="35" xfId="42" applyNumberFormat="1" applyFont="1" applyFill="1" applyBorder="1" applyAlignment="1">
      <alignment horizontal="center" vertical="center"/>
    </xf>
    <xf numFmtId="41" fontId="23" fillId="33" borderId="35" xfId="42" applyNumberFormat="1" applyFont="1" applyFill="1" applyBorder="1" applyAlignment="1">
      <alignment horizontal="center" vertical="center"/>
    </xf>
    <xf numFmtId="41" fontId="23" fillId="33" borderId="35" xfId="42" applyNumberFormat="1" applyFont="1" applyFill="1" applyBorder="1">
      <alignment vertical="center"/>
    </xf>
    <xf numFmtId="0" fontId="23" fillId="37" borderId="40" xfId="42" applyFont="1" applyFill="1" applyBorder="1" applyAlignment="1">
      <alignment horizontal="center" vertical="center"/>
    </xf>
    <xf numFmtId="41" fontId="0" fillId="0" borderId="0" xfId="44" applyFont="1">
      <alignment vertical="center"/>
    </xf>
    <xf numFmtId="0" fontId="31" fillId="35" borderId="42" xfId="42" applyFont="1" applyFill="1" applyBorder="1" applyAlignment="1">
      <alignment horizontal="center" vertical="center"/>
    </xf>
    <xf numFmtId="41" fontId="23" fillId="35" borderId="32" xfId="44" applyFont="1" applyFill="1" applyBorder="1" applyAlignment="1">
      <alignment horizontal="center" vertical="center"/>
    </xf>
    <xf numFmtId="41" fontId="23" fillId="35" borderId="35" xfId="44" applyFont="1" applyFill="1" applyBorder="1" applyAlignment="1">
      <alignment horizontal="center" vertical="center"/>
    </xf>
    <xf numFmtId="0" fontId="24" fillId="0" borderId="0" xfId="43"/>
    <xf numFmtId="182" fontId="23" fillId="35" borderId="48" xfId="42" applyNumberFormat="1" applyFont="1" applyFill="1" applyBorder="1" applyAlignment="1">
      <alignment horizontal="center" vertical="center" wrapText="1"/>
    </xf>
    <xf numFmtId="41" fontId="23" fillId="35" borderId="51" xfId="44" applyFont="1" applyFill="1" applyBorder="1" applyAlignment="1">
      <alignment vertical="center"/>
    </xf>
    <xf numFmtId="176" fontId="23" fillId="35" borderId="51" xfId="42" applyNumberFormat="1" applyFont="1" applyFill="1" applyBorder="1" applyAlignment="1">
      <alignment horizontal="center" vertical="center"/>
    </xf>
    <xf numFmtId="0" fontId="31" fillId="35" borderId="33" xfId="42" applyFont="1" applyFill="1" applyBorder="1" applyAlignment="1">
      <alignment horizontal="center" vertical="center"/>
    </xf>
    <xf numFmtId="176" fontId="23" fillId="35" borderId="55" xfId="42" applyNumberFormat="1" applyFont="1" applyFill="1" applyBorder="1" applyAlignment="1">
      <alignment horizontal="center" vertical="center"/>
    </xf>
    <xf numFmtId="41" fontId="23" fillId="33" borderId="55" xfId="42" applyNumberFormat="1" applyFont="1" applyFill="1" applyBorder="1" applyAlignment="1">
      <alignment horizontal="center" vertical="center"/>
    </xf>
    <xf numFmtId="41" fontId="23" fillId="33" borderId="55" xfId="42" applyNumberFormat="1" applyFont="1" applyFill="1" applyBorder="1">
      <alignment vertical="center"/>
    </xf>
    <xf numFmtId="0" fontId="22" fillId="35" borderId="0" xfId="42" applyFont="1" applyFill="1" applyAlignment="1">
      <alignment horizontal="center" vertical="center"/>
    </xf>
    <xf numFmtId="183" fontId="25" fillId="35" borderId="0" xfId="44" applyNumberFormat="1" applyFont="1" applyFill="1" applyBorder="1" applyAlignment="1">
      <alignment horizontal="center" vertical="center"/>
    </xf>
    <xf numFmtId="0" fontId="31" fillId="35" borderId="42" xfId="42" applyFont="1" applyFill="1" applyBorder="1" applyAlignment="1">
      <alignment horizontal="center" vertical="center" wrapText="1"/>
    </xf>
    <xf numFmtId="182" fontId="23" fillId="35" borderId="41" xfId="42" applyNumberFormat="1" applyFont="1" applyFill="1" applyBorder="1" applyAlignment="1">
      <alignment horizontal="center" vertical="center" wrapText="1"/>
    </xf>
    <xf numFmtId="41" fontId="23" fillId="33" borderId="57" xfId="42" applyNumberFormat="1" applyFont="1" applyFill="1" applyBorder="1" applyAlignment="1">
      <alignment horizontal="center" vertical="center"/>
    </xf>
    <xf numFmtId="41" fontId="23" fillId="33" borderId="58" xfId="42" applyNumberFormat="1" applyFont="1" applyFill="1" applyBorder="1" applyAlignment="1">
      <alignment horizontal="center" vertical="center"/>
    </xf>
    <xf numFmtId="41" fontId="23" fillId="33" borderId="58" xfId="42" applyNumberFormat="1" applyFont="1" applyFill="1" applyBorder="1">
      <alignment vertical="center"/>
    </xf>
    <xf numFmtId="182" fontId="23" fillId="35" borderId="30" xfId="42" applyNumberFormat="1" applyFont="1" applyFill="1" applyBorder="1" applyAlignment="1">
      <alignment horizontal="center" vertical="center" wrapText="1"/>
    </xf>
    <xf numFmtId="0" fontId="31" fillId="35" borderId="33" xfId="42" applyFont="1" applyFill="1" applyBorder="1" applyAlignment="1">
      <alignment horizontal="center" vertical="center" wrapText="1"/>
    </xf>
    <xf numFmtId="41" fontId="23" fillId="35" borderId="23" xfId="44" applyFont="1" applyFill="1" applyBorder="1" applyAlignment="1">
      <alignment vertical="center"/>
    </xf>
    <xf numFmtId="182" fontId="23" fillId="35" borderId="59" xfId="42" applyNumberFormat="1" applyFont="1" applyFill="1" applyBorder="1" applyAlignment="1">
      <alignment horizontal="center" vertical="center" wrapText="1"/>
    </xf>
    <xf numFmtId="41" fontId="23" fillId="33" borderId="51" xfId="42" applyNumberFormat="1" applyFont="1" applyFill="1" applyBorder="1" applyAlignment="1">
      <alignment horizontal="center" vertical="center"/>
    </xf>
    <xf numFmtId="41" fontId="23" fillId="33" borderId="51" xfId="42" applyNumberFormat="1" applyFont="1" applyFill="1" applyBorder="1">
      <alignment vertical="center"/>
    </xf>
    <xf numFmtId="176" fontId="22" fillId="34" borderId="47" xfId="42" applyNumberFormat="1" applyFont="1" applyFill="1" applyBorder="1" applyAlignment="1">
      <alignment horizontal="right" vertical="center" wrapText="1"/>
    </xf>
    <xf numFmtId="180" fontId="25" fillId="0" borderId="0" xfId="42" applyNumberFormat="1" applyFont="1" applyAlignment="1">
      <alignment horizontal="left" vertical="center" indent="1"/>
    </xf>
    <xf numFmtId="0" fontId="23" fillId="35" borderId="33" xfId="42" applyFont="1" applyFill="1" applyBorder="1" applyAlignment="1">
      <alignment horizontal="center" vertical="center"/>
    </xf>
    <xf numFmtId="0" fontId="19" fillId="33" borderId="0" xfId="42" applyFont="1" applyFill="1" applyAlignment="1">
      <alignment horizontal="center" vertical="center"/>
    </xf>
    <xf numFmtId="0" fontId="19" fillId="0" borderId="0" xfId="42" applyFont="1" applyAlignment="1">
      <alignment horizontal="center" vertical="center"/>
    </xf>
    <xf numFmtId="0" fontId="21" fillId="33" borderId="0" xfId="42" applyFont="1" applyFill="1" applyAlignment="1">
      <alignment horizontal="center" vertical="top"/>
    </xf>
    <xf numFmtId="176" fontId="23" fillId="35" borderId="11" xfId="42" applyNumberFormat="1" applyFont="1" applyFill="1" applyBorder="1" applyAlignment="1">
      <alignment horizontal="left" vertical="center" indent="1"/>
    </xf>
    <xf numFmtId="176" fontId="23" fillId="35" borderId="12" xfId="42" applyNumberFormat="1" applyFont="1" applyFill="1" applyBorder="1" applyAlignment="1">
      <alignment horizontal="left" vertical="center" indent="1"/>
    </xf>
    <xf numFmtId="176" fontId="23" fillId="35" borderId="11" xfId="42" applyNumberFormat="1" applyFont="1" applyFill="1" applyBorder="1" applyAlignment="1">
      <alignment horizontal="left" vertical="center" wrapText="1" indent="1"/>
    </xf>
    <xf numFmtId="176" fontId="23" fillId="35" borderId="14" xfId="42" applyNumberFormat="1" applyFont="1" applyFill="1" applyBorder="1" applyAlignment="1">
      <alignment horizontal="left" vertical="center" wrapText="1" indent="1"/>
    </xf>
    <xf numFmtId="176" fontId="23" fillId="35" borderId="16" xfId="42" applyNumberFormat="1" applyFont="1" applyFill="1" applyBorder="1" applyAlignment="1">
      <alignment horizontal="left" vertical="center" indent="1"/>
    </xf>
    <xf numFmtId="176" fontId="23" fillId="35" borderId="17" xfId="42" applyNumberFormat="1" applyFont="1" applyFill="1" applyBorder="1" applyAlignment="1">
      <alignment horizontal="left" vertical="center" indent="1"/>
    </xf>
    <xf numFmtId="176" fontId="23" fillId="35" borderId="16" xfId="42" applyNumberFormat="1" applyFont="1" applyFill="1" applyBorder="1" applyAlignment="1">
      <alignment horizontal="left" vertical="center" wrapText="1" indent="1"/>
    </xf>
    <xf numFmtId="176" fontId="23" fillId="35" borderId="19" xfId="42" applyNumberFormat="1" applyFont="1" applyFill="1" applyBorder="1" applyAlignment="1">
      <alignment horizontal="left" vertical="center" wrapText="1" indent="1"/>
    </xf>
    <xf numFmtId="0" fontId="31" fillId="35" borderId="33" xfId="42" applyFont="1" applyFill="1" applyBorder="1" applyAlignment="1">
      <alignment horizontal="center" vertical="center"/>
    </xf>
    <xf numFmtId="182" fontId="33" fillId="37" borderId="36" xfId="42" applyNumberFormat="1" applyFont="1" applyFill="1" applyBorder="1" applyAlignment="1">
      <alignment horizontal="center" vertical="center"/>
    </xf>
    <xf numFmtId="182" fontId="33" fillId="37" borderId="37" xfId="42" applyNumberFormat="1" applyFont="1" applyFill="1" applyBorder="1" applyAlignment="1">
      <alignment horizontal="center" vertical="center"/>
    </xf>
    <xf numFmtId="176" fontId="23" fillId="35" borderId="16" xfId="42" applyNumberFormat="1" applyFont="1" applyFill="1" applyBorder="1" applyAlignment="1">
      <alignment horizontal="left" vertical="center" indent="1" shrinkToFit="1"/>
    </xf>
    <xf numFmtId="176" fontId="23" fillId="35" borderId="19" xfId="42" applyNumberFormat="1" applyFont="1" applyFill="1" applyBorder="1" applyAlignment="1">
      <alignment horizontal="left" vertical="center" indent="1" shrinkToFit="1"/>
    </xf>
    <xf numFmtId="0" fontId="37" fillId="0" borderId="53" xfId="45" applyBorder="1" applyAlignment="1">
      <alignment horizontal="left" vertical="center" indent="1"/>
    </xf>
    <xf numFmtId="0" fontId="0" fillId="0" borderId="53" xfId="0" applyBorder="1" applyAlignment="1">
      <alignment horizontal="left" vertical="center" indent="1"/>
    </xf>
    <xf numFmtId="31" fontId="23" fillId="35" borderId="21" xfId="42" applyNumberFormat="1" applyFont="1" applyFill="1" applyBorder="1" applyAlignment="1">
      <alignment horizontal="left" vertical="center" wrapText="1" indent="1"/>
    </xf>
    <xf numFmtId="0" fontId="23" fillId="35" borderId="21" xfId="42" applyFont="1" applyFill="1" applyBorder="1" applyAlignment="1">
      <alignment horizontal="left" vertical="center" wrapText="1" indent="1"/>
    </xf>
    <xf numFmtId="0" fontId="23" fillId="35" borderId="24" xfId="42" applyFont="1" applyFill="1" applyBorder="1" applyAlignment="1">
      <alignment horizontal="left" vertical="center" wrapText="1" indent="1"/>
    </xf>
    <xf numFmtId="0" fontId="25" fillId="0" borderId="0" xfId="42" applyFont="1" applyAlignment="1">
      <alignment horizontal="left" vertical="center" wrapText="1"/>
    </xf>
    <xf numFmtId="0" fontId="25" fillId="0" borderId="0" xfId="42" quotePrefix="1" applyFont="1" applyAlignment="1">
      <alignment horizontal="center" vertical="center"/>
    </xf>
    <xf numFmtId="0" fontId="25" fillId="0" borderId="0" xfId="42" applyFont="1" applyAlignment="1">
      <alignment horizontal="center" vertical="center"/>
    </xf>
    <xf numFmtId="0" fontId="26" fillId="35" borderId="0" xfId="42" applyFont="1" applyFill="1" applyAlignment="1">
      <alignment horizontal="left" vertical="center" indent="1"/>
    </xf>
    <xf numFmtId="179" fontId="26" fillId="35" borderId="0" xfId="42" applyNumberFormat="1" applyFont="1" applyFill="1" applyAlignment="1">
      <alignment horizontal="left" vertical="center" indent="1"/>
    </xf>
    <xf numFmtId="0" fontId="22" fillId="36" borderId="26" xfId="42" applyFont="1" applyFill="1" applyBorder="1" applyAlignment="1">
      <alignment horizontal="center" vertical="center"/>
    </xf>
    <xf numFmtId="0" fontId="22" fillId="36" borderId="27" xfId="42" applyFont="1" applyFill="1" applyBorder="1" applyAlignment="1">
      <alignment horizontal="center" vertical="center"/>
    </xf>
    <xf numFmtId="183" fontId="22" fillId="37" borderId="38" xfId="42" applyNumberFormat="1" applyFont="1" applyFill="1" applyBorder="1" applyAlignment="1">
      <alignment horizontal="right" vertical="center"/>
    </xf>
    <xf numFmtId="183" fontId="22" fillId="37" borderId="39" xfId="42" applyNumberFormat="1" applyFont="1" applyFill="1" applyBorder="1" applyAlignment="1">
      <alignment horizontal="right" vertical="center"/>
    </xf>
    <xf numFmtId="0" fontId="30" fillId="0" borderId="41" xfId="42" applyFont="1" applyBorder="1" applyAlignment="1">
      <alignment horizontal="center" vertical="center" wrapText="1"/>
    </xf>
    <xf numFmtId="0" fontId="30" fillId="0" borderId="28" xfId="42" applyFont="1" applyBorder="1" applyAlignment="1">
      <alignment horizontal="center" vertical="center" wrapText="1"/>
    </xf>
    <xf numFmtId="0" fontId="30" fillId="0" borderId="52" xfId="42" applyFont="1" applyBorder="1" applyAlignment="1">
      <alignment horizontal="center" vertical="center" wrapText="1"/>
    </xf>
    <xf numFmtId="0" fontId="23" fillId="35" borderId="30" xfId="42" applyFont="1" applyFill="1" applyBorder="1" applyAlignment="1">
      <alignment horizontal="left" vertical="center" wrapText="1" indent="1"/>
    </xf>
    <xf numFmtId="0" fontId="23" fillId="35" borderId="31" xfId="42" applyFont="1" applyFill="1" applyBorder="1" applyAlignment="1">
      <alignment horizontal="left" vertical="center" wrapText="1" indent="1"/>
    </xf>
    <xf numFmtId="0" fontId="31" fillId="35" borderId="42" xfId="42" applyFont="1" applyFill="1" applyBorder="1" applyAlignment="1">
      <alignment horizontal="center" vertical="center" wrapText="1"/>
    </xf>
    <xf numFmtId="182" fontId="23" fillId="35" borderId="15" xfId="42" applyNumberFormat="1" applyFont="1" applyFill="1" applyBorder="1" applyAlignment="1">
      <alignment horizontal="left" vertical="center" wrapText="1" indent="1"/>
    </xf>
    <xf numFmtId="182" fontId="23" fillId="35" borderId="17" xfId="42" applyNumberFormat="1" applyFont="1" applyFill="1" applyBorder="1" applyAlignment="1">
      <alignment horizontal="left" vertical="center" wrapText="1" indent="1"/>
    </xf>
    <xf numFmtId="182" fontId="23" fillId="35" borderId="41" xfId="42" applyNumberFormat="1" applyFont="1" applyFill="1" applyBorder="1" applyAlignment="1">
      <alignment horizontal="center" vertical="center" wrapText="1"/>
    </xf>
    <xf numFmtId="182" fontId="23" fillId="35" borderId="48" xfId="42" applyNumberFormat="1" applyFont="1" applyFill="1" applyBorder="1" applyAlignment="1">
      <alignment horizontal="center" vertical="center" wrapText="1"/>
    </xf>
    <xf numFmtId="0" fontId="23" fillId="35" borderId="15" xfId="42" applyFont="1" applyFill="1" applyBorder="1" applyAlignment="1">
      <alignment horizontal="left" vertical="center" wrapText="1" indent="1"/>
    </xf>
    <xf numFmtId="0" fontId="23" fillId="35" borderId="17" xfId="42" applyFont="1" applyFill="1" applyBorder="1" applyAlignment="1">
      <alignment horizontal="left" vertical="center" wrapText="1" indent="1"/>
    </xf>
    <xf numFmtId="182" fontId="23" fillId="35" borderId="59" xfId="42" applyNumberFormat="1" applyFont="1" applyFill="1" applyBorder="1" applyAlignment="1">
      <alignment horizontal="center" vertical="center" wrapText="1"/>
    </xf>
    <xf numFmtId="182" fontId="23" fillId="35" borderId="47" xfId="42" applyNumberFormat="1" applyFont="1" applyFill="1" applyBorder="1" applyAlignment="1">
      <alignment horizontal="center" vertical="center" wrapText="1"/>
    </xf>
    <xf numFmtId="0" fontId="23" fillId="35" borderId="20" xfId="42" applyFont="1" applyFill="1" applyBorder="1" applyAlignment="1">
      <alignment horizontal="left" vertical="center" wrapText="1" indent="1"/>
    </xf>
    <xf numFmtId="0" fontId="23" fillId="35" borderId="22" xfId="42" applyFont="1" applyFill="1" applyBorder="1" applyAlignment="1">
      <alignment horizontal="left" vertical="center" wrapText="1" indent="1"/>
    </xf>
    <xf numFmtId="0" fontId="34" fillId="38" borderId="43" xfId="42" applyFont="1" applyFill="1" applyBorder="1" applyAlignment="1">
      <alignment horizontal="center" vertical="center"/>
    </xf>
    <xf numFmtId="0" fontId="34" fillId="38" borderId="44" xfId="42" applyFont="1" applyFill="1" applyBorder="1" applyAlignment="1">
      <alignment horizontal="center" vertical="center"/>
    </xf>
    <xf numFmtId="183" fontId="35" fillId="38" borderId="45" xfId="42" applyNumberFormat="1" applyFont="1" applyFill="1" applyBorder="1" applyAlignment="1">
      <alignment horizontal="center" vertical="center"/>
    </xf>
    <xf numFmtId="183" fontId="35" fillId="38" borderId="44" xfId="42" applyNumberFormat="1" applyFont="1" applyFill="1" applyBorder="1" applyAlignment="1">
      <alignment horizontal="center" vertical="center"/>
    </xf>
    <xf numFmtId="0" fontId="23" fillId="35" borderId="49" xfId="42" applyFont="1" applyFill="1" applyBorder="1" applyAlignment="1">
      <alignment horizontal="left" vertical="center" wrapText="1" indent="1"/>
    </xf>
    <xf numFmtId="0" fontId="23" fillId="35" borderId="50" xfId="42" applyFont="1" applyFill="1" applyBorder="1" applyAlignment="1">
      <alignment horizontal="left" vertical="center" wrapText="1" indent="1"/>
    </xf>
    <xf numFmtId="0" fontId="22" fillId="39" borderId="43" xfId="42" applyFont="1" applyFill="1" applyBorder="1" applyAlignment="1">
      <alignment horizontal="center" vertical="center"/>
    </xf>
    <xf numFmtId="0" fontId="22" fillId="39" borderId="44" xfId="42" applyFont="1" applyFill="1" applyBorder="1" applyAlignment="1">
      <alignment horizontal="center" vertical="center"/>
    </xf>
    <xf numFmtId="183" fontId="25" fillId="39" borderId="45" xfId="44" applyNumberFormat="1" applyFont="1" applyFill="1" applyBorder="1" applyAlignment="1">
      <alignment horizontal="center" vertical="center"/>
    </xf>
    <xf numFmtId="183" fontId="25" fillId="39" borderId="44" xfId="44" applyNumberFormat="1" applyFont="1" applyFill="1" applyBorder="1" applyAlignment="1">
      <alignment horizontal="center" vertical="center"/>
    </xf>
    <xf numFmtId="183" fontId="25" fillId="39" borderId="46" xfId="44" applyNumberFormat="1" applyFont="1" applyFill="1" applyBorder="1" applyAlignment="1">
      <alignment horizontal="center" vertical="center"/>
    </xf>
    <xf numFmtId="0" fontId="22" fillId="0" borderId="43" xfId="42" applyFont="1" applyBorder="1" applyAlignment="1">
      <alignment horizontal="center" vertical="center"/>
    </xf>
    <xf numFmtId="0" fontId="22" fillId="0" borderId="44" xfId="42" applyFont="1" applyBorder="1" applyAlignment="1">
      <alignment horizontal="center" vertical="center"/>
    </xf>
    <xf numFmtId="0" fontId="22" fillId="0" borderId="46" xfId="42" applyFont="1" applyBorder="1" applyAlignment="1">
      <alignment horizontal="center" vertical="center"/>
    </xf>
    <xf numFmtId="184" fontId="25" fillId="39" borderId="45" xfId="42" applyNumberFormat="1" applyFont="1" applyFill="1" applyBorder="1" applyAlignment="1">
      <alignment horizontal="center" vertical="center"/>
    </xf>
    <xf numFmtId="184" fontId="25" fillId="39" borderId="44" xfId="42" applyNumberFormat="1" applyFont="1" applyFill="1" applyBorder="1" applyAlignment="1">
      <alignment horizontal="center" vertical="center"/>
    </xf>
    <xf numFmtId="184" fontId="25" fillId="39" borderId="46" xfId="42" applyNumberFormat="1" applyFont="1" applyFill="1" applyBorder="1" applyAlignment="1">
      <alignment horizontal="center" vertical="center"/>
    </xf>
    <xf numFmtId="0" fontId="22" fillId="0" borderId="47" xfId="42" applyFont="1" applyBorder="1" applyAlignment="1">
      <alignment horizontal="center" vertical="center"/>
    </xf>
    <xf numFmtId="0" fontId="22" fillId="0" borderId="53" xfId="42" applyFont="1" applyBorder="1" applyAlignment="1">
      <alignment horizontal="center" vertical="center"/>
    </xf>
    <xf numFmtId="0" fontId="22" fillId="0" borderId="54" xfId="42" applyFont="1" applyBorder="1" applyAlignment="1">
      <alignment horizontal="center" vertical="center"/>
    </xf>
    <xf numFmtId="0" fontId="35" fillId="38" borderId="43" xfId="42" applyFont="1" applyFill="1" applyBorder="1" applyAlignment="1">
      <alignment horizontal="center" vertical="center"/>
    </xf>
    <xf numFmtId="0" fontId="35" fillId="38" borderId="44" xfId="42" applyFont="1" applyFill="1" applyBorder="1" applyAlignment="1">
      <alignment horizontal="center" vertical="center"/>
    </xf>
    <xf numFmtId="0" fontId="25" fillId="4" borderId="43" xfId="8" applyFont="1" applyBorder="1" applyAlignment="1">
      <alignment horizontal="center" vertical="center"/>
    </xf>
    <xf numFmtId="0" fontId="25" fillId="4" borderId="44" xfId="8" applyFont="1" applyBorder="1" applyAlignment="1">
      <alignment horizontal="center" vertical="center"/>
    </xf>
    <xf numFmtId="183" fontId="25" fillId="4" borderId="45" xfId="8" applyNumberFormat="1" applyFont="1" applyBorder="1" applyAlignment="1">
      <alignment horizontal="center" vertical="center"/>
    </xf>
    <xf numFmtId="183" fontId="25" fillId="4" borderId="44" xfId="8" applyNumberFormat="1" applyFont="1" applyBorder="1" applyAlignment="1">
      <alignment horizontal="center" vertical="center"/>
    </xf>
    <xf numFmtId="0" fontId="25" fillId="39" borderId="43" xfId="42" applyFont="1" applyFill="1" applyBorder="1" applyAlignment="1">
      <alignment horizontal="center" vertical="center"/>
    </xf>
    <xf numFmtId="0" fontId="25" fillId="39" borderId="44" xfId="42" applyFont="1" applyFill="1" applyBorder="1" applyAlignment="1">
      <alignment horizontal="center" vertical="center"/>
    </xf>
    <xf numFmtId="0" fontId="25" fillId="39" borderId="56" xfId="42" applyFont="1" applyFill="1" applyBorder="1" applyAlignment="1">
      <alignment horizontal="center" vertical="center"/>
    </xf>
    <xf numFmtId="0" fontId="21" fillId="35" borderId="30" xfId="42" applyFont="1" applyFill="1" applyBorder="1" applyAlignment="1">
      <alignment horizontal="left" vertical="center" wrapText="1" indent="1"/>
    </xf>
    <xf numFmtId="0" fontId="21" fillId="35" borderId="31" xfId="42" applyFont="1" applyFill="1" applyBorder="1" applyAlignment="1">
      <alignment horizontal="left" vertical="center" wrapText="1" indent="1"/>
    </xf>
    <xf numFmtId="0" fontId="21" fillId="35" borderId="15" xfId="42" applyFont="1" applyFill="1" applyBorder="1" applyAlignment="1">
      <alignment horizontal="left" vertical="center" wrapText="1" indent="1"/>
    </xf>
    <xf numFmtId="0" fontId="21" fillId="35" borderId="17" xfId="42" applyFont="1" applyFill="1" applyBorder="1" applyAlignment="1">
      <alignment horizontal="left" vertical="center" wrapText="1" indent="1"/>
    </xf>
    <xf numFmtId="183" fontId="25" fillId="4" borderId="43" xfId="8" applyNumberFormat="1" applyFont="1" applyBorder="1" applyAlignment="1">
      <alignment horizontal="center" vertical="center"/>
    </xf>
    <xf numFmtId="0" fontId="31" fillId="35" borderId="33" xfId="42" applyFont="1" applyFill="1" applyBorder="1" applyAlignment="1">
      <alignment horizontal="center" vertical="center" wrapText="1"/>
    </xf>
    <xf numFmtId="182" fontId="23" fillId="35" borderId="28" xfId="42" applyNumberFormat="1" applyFont="1" applyFill="1" applyBorder="1" applyAlignment="1">
      <alignment horizontal="center" vertical="center" wrapText="1"/>
    </xf>
    <xf numFmtId="0" fontId="25" fillId="4" borderId="56" xfId="8" applyFont="1" applyBorder="1" applyAlignment="1">
      <alignment horizontal="center" vertical="center"/>
    </xf>
  </cellXfs>
  <cellStyles count="46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쉼표 [0] 2 2" xfId="44" xr:uid="{65CDECE1-667D-4D97-B4F8-3B4E8EBCA975}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  <cellStyle name="표준 2" xfId="43" xr:uid="{E4D551F3-F885-4EAC-9E81-1FC72A811B81}"/>
    <cellStyle name="표준 2 2" xfId="42" xr:uid="{BF5B7146-0EFE-47F3-AC4D-145D84EDDF25}"/>
    <cellStyle name="하이퍼링크" xfId="45" builtin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381000</xdr:colOff>
      <xdr:row>0</xdr:row>
      <xdr:rowOff>266700</xdr:rowOff>
    </xdr:from>
    <xdr:to>
      <xdr:col>9</xdr:col>
      <xdr:colOff>374649</xdr:colOff>
      <xdr:row>4</xdr:row>
      <xdr:rowOff>67830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ADBC4B1B-01C6-4753-BE4B-68634E18C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9400" y="266700"/>
          <a:ext cx="822324" cy="7917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381001</xdr:colOff>
      <xdr:row>0</xdr:row>
      <xdr:rowOff>263525</xdr:rowOff>
    </xdr:from>
    <xdr:to>
      <xdr:col>9</xdr:col>
      <xdr:colOff>374650</xdr:colOff>
      <xdr:row>4</xdr:row>
      <xdr:rowOff>64655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6EBAD9E1-EF37-4585-9415-771F663E2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9401" y="263525"/>
          <a:ext cx="822324" cy="7917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381000</xdr:colOff>
      <xdr:row>0</xdr:row>
      <xdr:rowOff>276225</xdr:rowOff>
    </xdr:from>
    <xdr:to>
      <xdr:col>9</xdr:col>
      <xdr:colOff>374649</xdr:colOff>
      <xdr:row>4</xdr:row>
      <xdr:rowOff>77355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591CD34B-13D2-4BAB-8D51-ADF076D58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9400" y="276225"/>
          <a:ext cx="822324" cy="7917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447676</xdr:colOff>
      <xdr:row>0</xdr:row>
      <xdr:rowOff>187325</xdr:rowOff>
    </xdr:from>
    <xdr:to>
      <xdr:col>9</xdr:col>
      <xdr:colOff>441325</xdr:colOff>
      <xdr:row>3</xdr:row>
      <xdr:rowOff>198005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729D7F92-1E61-4A3A-BC4E-451C4A8C3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6076" y="187325"/>
          <a:ext cx="822324" cy="791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una@uos.ac.k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yuna@uos.ac.k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yuna@uos.ac.kr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yuna@uos.ac.k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80892-04AB-4AF3-83D8-668A88B5E3B1}">
  <sheetPr>
    <tabColor rgb="FFFF0000"/>
  </sheetPr>
  <dimension ref="B1:P36"/>
  <sheetViews>
    <sheetView tabSelected="1" view="pageBreakPreview" topLeftCell="A13" zoomScaleNormal="100" zoomScaleSheetLayoutView="100" workbookViewId="0">
      <selection activeCell="C23" sqref="C23:C24"/>
    </sheetView>
  </sheetViews>
  <sheetFormatPr defaultRowHeight="16.5"/>
  <cols>
    <col min="1" max="1" width="1.75" style="1" customWidth="1"/>
    <col min="2" max="2" width="10.625" style="1" customWidth="1"/>
    <col min="3" max="3" width="16.75" style="1" customWidth="1"/>
    <col min="4" max="5" width="14.25" style="1" customWidth="1"/>
    <col min="6" max="6" width="10.625" style="1" customWidth="1"/>
    <col min="7" max="8" width="6.875" style="1" customWidth="1"/>
    <col min="9" max="9" width="10.875" style="1" customWidth="1"/>
    <col min="10" max="10" width="21.25" style="1" customWidth="1"/>
    <col min="11" max="11" width="9" style="1"/>
    <col min="12" max="13" width="13" style="31" bestFit="1" customWidth="1"/>
    <col min="14" max="16384" width="9" style="1"/>
  </cols>
  <sheetData>
    <row r="1" spans="2:10" ht="38.25">
      <c r="B1" s="59" t="s">
        <v>27</v>
      </c>
      <c r="C1" s="60"/>
      <c r="D1" s="60"/>
      <c r="E1" s="60"/>
      <c r="F1" s="60"/>
      <c r="G1" s="60"/>
      <c r="H1" s="60"/>
      <c r="I1" s="60"/>
      <c r="J1" s="60"/>
    </row>
    <row r="2" spans="2:10" ht="6.75" customHeight="1">
      <c r="B2" s="61"/>
      <c r="C2" s="61"/>
      <c r="D2" s="61"/>
      <c r="E2" s="61"/>
      <c r="F2" s="61"/>
      <c r="G2" s="61"/>
      <c r="H2" s="61"/>
      <c r="I2" s="61"/>
      <c r="J2" s="61"/>
    </row>
    <row r="3" spans="2:10" ht="16.5" customHeight="1">
      <c r="B3" s="2" t="s">
        <v>0</v>
      </c>
      <c r="C3" s="62" t="s">
        <v>62</v>
      </c>
      <c r="D3" s="62"/>
      <c r="E3" s="63"/>
      <c r="F3" s="3" t="s">
        <v>0</v>
      </c>
      <c r="G3" s="64" t="s">
        <v>57</v>
      </c>
      <c r="H3" s="64"/>
      <c r="I3" s="64"/>
      <c r="J3" s="65"/>
    </row>
    <row r="4" spans="2:10" ht="16.5" customHeight="1">
      <c r="B4" s="4" t="s">
        <v>2</v>
      </c>
      <c r="C4" s="66" t="s">
        <v>63</v>
      </c>
      <c r="D4" s="66"/>
      <c r="E4" s="67"/>
      <c r="F4" s="5" t="s">
        <v>58</v>
      </c>
      <c r="G4" s="68" t="s">
        <v>59</v>
      </c>
      <c r="H4" s="68"/>
      <c r="I4" s="68"/>
      <c r="J4" s="69"/>
    </row>
    <row r="5" spans="2:10">
      <c r="B5" s="4" t="s">
        <v>1</v>
      </c>
      <c r="C5" s="66" t="s">
        <v>64</v>
      </c>
      <c r="D5" s="66"/>
      <c r="E5" s="67"/>
      <c r="F5" s="5" t="s">
        <v>1</v>
      </c>
      <c r="G5" s="73" t="s">
        <v>60</v>
      </c>
      <c r="H5" s="73"/>
      <c r="I5" s="73"/>
      <c r="J5" s="74"/>
    </row>
    <row r="6" spans="2:10" ht="16.5" customHeight="1">
      <c r="B6" s="4" t="s">
        <v>3</v>
      </c>
      <c r="C6" s="66" t="s">
        <v>65</v>
      </c>
      <c r="D6" s="66"/>
      <c r="E6" s="67"/>
      <c r="F6" s="5" t="s">
        <v>3</v>
      </c>
      <c r="G6" s="68" t="s">
        <v>61</v>
      </c>
      <c r="H6" s="68"/>
      <c r="I6" s="68"/>
      <c r="J6" s="69"/>
    </row>
    <row r="7" spans="2:10">
      <c r="B7" s="56" t="s">
        <v>68</v>
      </c>
      <c r="C7" s="75" t="s">
        <v>69</v>
      </c>
      <c r="D7" s="76"/>
      <c r="E7" s="76"/>
      <c r="F7" s="6" t="s">
        <v>4</v>
      </c>
      <c r="G7" s="77">
        <v>45496</v>
      </c>
      <c r="H7" s="78"/>
      <c r="I7" s="78"/>
      <c r="J7" s="79"/>
    </row>
    <row r="8" spans="2:10" ht="9.75" customHeight="1">
      <c r="B8" s="7"/>
      <c r="C8" s="7"/>
      <c r="D8" s="7"/>
      <c r="E8" s="7"/>
      <c r="F8" s="8"/>
      <c r="G8" s="9"/>
      <c r="H8" s="9"/>
      <c r="I8" s="9"/>
      <c r="J8" s="9"/>
    </row>
    <row r="9" spans="2:10" ht="16.5" customHeight="1">
      <c r="B9" s="80" t="str">
        <f>"『"&amp;C12&amp;"』사업에 대한 산출내역서를 아래와 같이 제출합니다."</f>
        <v>『서울시립대학교 차세대통신사업단 네덜란드 학회 참가 예약 용역』사업에 대한 산출내역서를 아래와 같이 제출합니다.</v>
      </c>
      <c r="C9" s="80"/>
      <c r="D9" s="80"/>
      <c r="E9" s="80"/>
      <c r="F9" s="80"/>
      <c r="G9" s="80"/>
      <c r="H9" s="80"/>
      <c r="I9" s="80"/>
      <c r="J9" s="80"/>
    </row>
    <row r="10" spans="2:10">
      <c r="B10" s="80"/>
      <c r="C10" s="80"/>
      <c r="D10" s="80"/>
      <c r="E10" s="80"/>
      <c r="F10" s="80"/>
      <c r="G10" s="80"/>
      <c r="H10" s="80"/>
      <c r="I10" s="80"/>
      <c r="J10" s="80"/>
    </row>
    <row r="11" spans="2:10">
      <c r="B11" s="81" t="s">
        <v>5</v>
      </c>
      <c r="C11" s="82"/>
      <c r="D11" s="82"/>
      <c r="E11" s="82"/>
      <c r="F11" s="82"/>
      <c r="G11" s="82"/>
      <c r="H11" s="82"/>
      <c r="I11" s="82"/>
      <c r="J11" s="82"/>
    </row>
    <row r="12" spans="2:10">
      <c r="B12" s="10" t="s">
        <v>6</v>
      </c>
      <c r="C12" s="83" t="s">
        <v>67</v>
      </c>
      <c r="D12" s="83"/>
      <c r="E12" s="83"/>
      <c r="F12" s="83"/>
      <c r="G12" s="83"/>
      <c r="H12" s="83"/>
      <c r="I12" s="83"/>
      <c r="J12" s="83"/>
    </row>
    <row r="13" spans="2:10">
      <c r="B13" s="10" t="s">
        <v>7</v>
      </c>
      <c r="C13" s="84"/>
      <c r="D13" s="84"/>
      <c r="E13" s="84"/>
      <c r="F13" s="84"/>
      <c r="G13" s="84"/>
      <c r="H13" s="84"/>
      <c r="I13" s="84"/>
      <c r="J13" s="84"/>
    </row>
    <row r="14" spans="2:10">
      <c r="B14" s="10" t="s">
        <v>28</v>
      </c>
      <c r="C14" s="11" t="s">
        <v>76</v>
      </c>
      <c r="D14" s="12"/>
      <c r="E14" s="13"/>
      <c r="F14" s="13"/>
      <c r="G14" s="14"/>
      <c r="H14" s="13"/>
      <c r="I14" s="13"/>
      <c r="J14" s="13"/>
    </row>
    <row r="15" spans="2:10" ht="17.25" thickBot="1">
      <c r="B15" s="10" t="s">
        <v>29</v>
      </c>
      <c r="C15" s="15"/>
      <c r="D15" s="16"/>
      <c r="E15" s="16"/>
      <c r="F15" s="16"/>
      <c r="G15" s="16"/>
      <c r="H15" s="16"/>
      <c r="I15" s="17"/>
      <c r="J15" s="18"/>
    </row>
    <row r="16" spans="2:10" ht="20.100000000000001" customHeight="1" thickBot="1">
      <c r="B16" s="19" t="s">
        <v>8</v>
      </c>
      <c r="C16" s="19" t="s">
        <v>9</v>
      </c>
      <c r="D16" s="85" t="s">
        <v>10</v>
      </c>
      <c r="E16" s="86"/>
      <c r="F16" s="19" t="s">
        <v>11</v>
      </c>
      <c r="G16" s="19" t="s">
        <v>12</v>
      </c>
      <c r="H16" s="19" t="s">
        <v>13</v>
      </c>
      <c r="I16" s="19" t="s">
        <v>14</v>
      </c>
      <c r="J16" s="19" t="s">
        <v>15</v>
      </c>
    </row>
    <row r="17" spans="2:16" ht="24" customHeight="1">
      <c r="B17" s="89" t="s">
        <v>30</v>
      </c>
      <c r="C17" s="20" t="s">
        <v>31</v>
      </c>
      <c r="D17" s="92" t="s">
        <v>46</v>
      </c>
      <c r="E17" s="93"/>
      <c r="F17" s="21">
        <v>1480000</v>
      </c>
      <c r="G17" s="22">
        <v>2</v>
      </c>
      <c r="H17" s="23" t="s">
        <v>32</v>
      </c>
      <c r="I17" s="24">
        <f>F17*G17</f>
        <v>2960000</v>
      </c>
      <c r="J17" s="70" t="s">
        <v>34</v>
      </c>
    </row>
    <row r="18" spans="2:16" ht="24" customHeight="1">
      <c r="B18" s="90"/>
      <c r="C18" s="25" t="s">
        <v>31</v>
      </c>
      <c r="D18" s="99" t="s">
        <v>47</v>
      </c>
      <c r="E18" s="100"/>
      <c r="F18" s="26">
        <v>1480000</v>
      </c>
      <c r="G18" s="27">
        <v>2</v>
      </c>
      <c r="H18" s="28" t="s">
        <v>33</v>
      </c>
      <c r="I18" s="29">
        <f>F18*G18</f>
        <v>2960000</v>
      </c>
      <c r="J18" s="70"/>
    </row>
    <row r="19" spans="2:16" ht="24.95" customHeight="1" thickBot="1">
      <c r="B19" s="91"/>
      <c r="C19" s="71" t="s">
        <v>17</v>
      </c>
      <c r="D19" s="72"/>
      <c r="E19" s="72"/>
      <c r="F19" s="72"/>
      <c r="G19" s="72"/>
      <c r="H19" s="87">
        <f>SUM(I17:I18)</f>
        <v>5920000</v>
      </c>
      <c r="I19" s="88"/>
      <c r="J19" s="30" t="s">
        <v>18</v>
      </c>
    </row>
    <row r="20" spans="2:16" ht="24" customHeight="1">
      <c r="B20" s="89" t="s">
        <v>41</v>
      </c>
      <c r="C20" s="97" t="s">
        <v>70</v>
      </c>
      <c r="D20" s="92" t="s">
        <v>71</v>
      </c>
      <c r="E20" s="93"/>
      <c r="F20" s="33">
        <v>949270</v>
      </c>
      <c r="G20" s="22">
        <v>2</v>
      </c>
      <c r="H20" s="23" t="s">
        <v>22</v>
      </c>
      <c r="I20" s="24">
        <f t="shared" ref="I20:I21" si="0">F20*G20</f>
        <v>1898540</v>
      </c>
      <c r="J20" s="94" t="s">
        <v>74</v>
      </c>
    </row>
    <row r="21" spans="2:16" ht="39.75" customHeight="1">
      <c r="B21" s="90"/>
      <c r="C21" s="98"/>
      <c r="D21" s="95" t="s">
        <v>50</v>
      </c>
      <c r="E21" s="96"/>
      <c r="F21" s="34">
        <v>600000</v>
      </c>
      <c r="G21" s="27">
        <v>5</v>
      </c>
      <c r="H21" s="28" t="s">
        <v>19</v>
      </c>
      <c r="I21" s="29">
        <f t="shared" si="0"/>
        <v>3000000</v>
      </c>
      <c r="J21" s="70"/>
    </row>
    <row r="22" spans="2:16" ht="24.95" customHeight="1" thickBot="1">
      <c r="B22" s="91"/>
      <c r="C22" s="71" t="s">
        <v>21</v>
      </c>
      <c r="D22" s="72"/>
      <c r="E22" s="72"/>
      <c r="F22" s="72"/>
      <c r="G22" s="72"/>
      <c r="H22" s="87">
        <f>SUM(I20:I21)</f>
        <v>4898540</v>
      </c>
      <c r="I22" s="88"/>
      <c r="J22" s="30" t="s">
        <v>18</v>
      </c>
    </row>
    <row r="23" spans="2:16" ht="41.25" customHeight="1">
      <c r="B23" s="89" t="s">
        <v>42</v>
      </c>
      <c r="C23" s="101" t="s">
        <v>51</v>
      </c>
      <c r="D23" s="92" t="s">
        <v>66</v>
      </c>
      <c r="E23" s="93"/>
      <c r="F23" s="21">
        <v>440000</v>
      </c>
      <c r="G23" s="22">
        <v>5</v>
      </c>
      <c r="H23" s="23" t="s">
        <v>20</v>
      </c>
      <c r="I23" s="49">
        <f>F23*G23</f>
        <v>2200000</v>
      </c>
      <c r="J23" s="45"/>
    </row>
    <row r="24" spans="2:16" ht="41.25" customHeight="1">
      <c r="B24" s="90"/>
      <c r="C24" s="102"/>
      <c r="D24" s="103" t="s">
        <v>52</v>
      </c>
      <c r="E24" s="104"/>
      <c r="F24" s="52">
        <v>310000</v>
      </c>
      <c r="G24" s="40">
        <v>1</v>
      </c>
      <c r="H24" s="47" t="s">
        <v>19</v>
      </c>
      <c r="I24" s="42">
        <f>F24*G24</f>
        <v>310000</v>
      </c>
      <c r="J24" s="51"/>
    </row>
    <row r="25" spans="2:16" ht="24" customHeight="1" thickBot="1">
      <c r="B25" s="91"/>
      <c r="C25" s="71" t="s">
        <v>23</v>
      </c>
      <c r="D25" s="72"/>
      <c r="E25" s="72"/>
      <c r="F25" s="72"/>
      <c r="G25" s="72"/>
      <c r="H25" s="87">
        <f>SUM(I23:I24)</f>
        <v>2510000</v>
      </c>
      <c r="I25" s="88"/>
      <c r="J25" s="30" t="s">
        <v>18</v>
      </c>
    </row>
    <row r="26" spans="2:16" ht="24" customHeight="1">
      <c r="B26" s="89" t="s">
        <v>78</v>
      </c>
      <c r="C26" s="20" t="s">
        <v>43</v>
      </c>
      <c r="D26" s="92" t="s">
        <v>45</v>
      </c>
      <c r="E26" s="93"/>
      <c r="F26" s="21">
        <v>30000</v>
      </c>
      <c r="G26" s="22">
        <v>2</v>
      </c>
      <c r="H26" s="23" t="s">
        <v>19</v>
      </c>
      <c r="I26" s="24">
        <f t="shared" ref="I26" si="1">F26*G26</f>
        <v>60000</v>
      </c>
      <c r="J26" s="32"/>
      <c r="L26" s="35"/>
      <c r="M26" s="35"/>
      <c r="N26" s="35"/>
      <c r="O26" s="35"/>
      <c r="P26" s="35"/>
    </row>
    <row r="27" spans="2:16" ht="24" customHeight="1">
      <c r="B27" s="90"/>
      <c r="C27" s="25" t="s">
        <v>44</v>
      </c>
      <c r="D27" s="109" t="s">
        <v>84</v>
      </c>
      <c r="E27" s="110"/>
      <c r="F27" s="26">
        <f>(H19+H22+H25)*16%</f>
        <v>2132566.4</v>
      </c>
      <c r="G27" s="27">
        <v>1</v>
      </c>
      <c r="H27" s="28" t="s">
        <v>22</v>
      </c>
      <c r="I27" s="29">
        <f>F27*G27</f>
        <v>2132566.4</v>
      </c>
      <c r="J27" s="39"/>
      <c r="L27" s="35"/>
      <c r="M27" s="35"/>
      <c r="N27" s="35"/>
      <c r="O27" s="35"/>
      <c r="P27" s="35"/>
    </row>
    <row r="28" spans="2:16" ht="24.95" customHeight="1" thickBot="1">
      <c r="B28" s="91"/>
      <c r="C28" s="71" t="s">
        <v>77</v>
      </c>
      <c r="D28" s="72"/>
      <c r="E28" s="72"/>
      <c r="F28" s="72"/>
      <c r="G28" s="72"/>
      <c r="H28" s="87">
        <f>SUM(I26:I27)</f>
        <v>2192566.4</v>
      </c>
      <c r="I28" s="88"/>
      <c r="J28" s="30" t="s">
        <v>18</v>
      </c>
      <c r="L28" s="35"/>
      <c r="M28" s="35"/>
      <c r="N28" s="35"/>
      <c r="O28" s="35"/>
      <c r="P28" s="35"/>
    </row>
    <row r="29" spans="2:16" ht="7.5" customHeight="1">
      <c r="B29" s="122"/>
      <c r="C29" s="123"/>
      <c r="D29" s="123"/>
      <c r="E29" s="123"/>
      <c r="F29" s="123"/>
      <c r="G29" s="123"/>
      <c r="H29" s="123"/>
      <c r="I29" s="123"/>
      <c r="J29" s="124"/>
    </row>
    <row r="30" spans="2:16" ht="7.5" customHeight="1">
      <c r="B30" s="116"/>
      <c r="C30" s="117"/>
      <c r="D30" s="117"/>
      <c r="E30" s="117"/>
      <c r="F30" s="117"/>
      <c r="G30" s="117"/>
      <c r="H30" s="117"/>
      <c r="I30" s="117"/>
      <c r="J30" s="118"/>
    </row>
    <row r="31" spans="2:16" ht="24" customHeight="1">
      <c r="B31" s="111" t="s">
        <v>53</v>
      </c>
      <c r="C31" s="112"/>
      <c r="D31" s="112"/>
      <c r="E31" s="112"/>
      <c r="F31" s="112"/>
      <c r="G31" s="112"/>
      <c r="H31" s="119">
        <f>ROUNDDOWN(SUM(H19+H22+H25+H28),-4)</f>
        <v>15520000</v>
      </c>
      <c r="I31" s="120"/>
      <c r="J31" s="121"/>
    </row>
    <row r="32" spans="2:16" ht="24" customHeight="1">
      <c r="B32" s="111" t="s">
        <v>25</v>
      </c>
      <c r="C32" s="112"/>
      <c r="D32" s="112"/>
      <c r="E32" s="112"/>
      <c r="F32" s="112"/>
      <c r="G32" s="112"/>
      <c r="H32" s="113">
        <f>H31*0.1</f>
        <v>1552000</v>
      </c>
      <c r="I32" s="114"/>
      <c r="J32" s="115"/>
    </row>
    <row r="33" spans="2:14" ht="24" customHeight="1">
      <c r="B33" s="105" t="s">
        <v>48</v>
      </c>
      <c r="C33" s="106"/>
      <c r="D33" s="106"/>
      <c r="E33" s="106"/>
      <c r="F33" s="106"/>
      <c r="G33" s="106"/>
      <c r="H33" s="107">
        <f>SUM(H31:J32)</f>
        <v>17072000</v>
      </c>
      <c r="I33" s="108"/>
      <c r="J33" s="108"/>
    </row>
    <row r="35" spans="2:14">
      <c r="K35"/>
      <c r="L35"/>
      <c r="M35"/>
      <c r="N35"/>
    </row>
    <row r="36" spans="2:14">
      <c r="K36"/>
      <c r="L36"/>
      <c r="M36"/>
      <c r="N36"/>
    </row>
  </sheetData>
  <mergeCells count="49">
    <mergeCell ref="B33:G33"/>
    <mergeCell ref="H33:J33"/>
    <mergeCell ref="D27:E27"/>
    <mergeCell ref="B23:B25"/>
    <mergeCell ref="B32:G32"/>
    <mergeCell ref="H32:J32"/>
    <mergeCell ref="H28:I28"/>
    <mergeCell ref="B26:B28"/>
    <mergeCell ref="D26:E26"/>
    <mergeCell ref="C28:G28"/>
    <mergeCell ref="B30:J30"/>
    <mergeCell ref="B31:G31"/>
    <mergeCell ref="H31:J31"/>
    <mergeCell ref="B29:J29"/>
    <mergeCell ref="D23:E23"/>
    <mergeCell ref="D18:E18"/>
    <mergeCell ref="C25:G25"/>
    <mergeCell ref="H25:I25"/>
    <mergeCell ref="C23:C24"/>
    <mergeCell ref="D24:E24"/>
    <mergeCell ref="B20:B22"/>
    <mergeCell ref="D20:E20"/>
    <mergeCell ref="J20:J21"/>
    <mergeCell ref="D21:E21"/>
    <mergeCell ref="C22:G22"/>
    <mergeCell ref="H22:I22"/>
    <mergeCell ref="C20:C21"/>
    <mergeCell ref="J17:J18"/>
    <mergeCell ref="C19:G19"/>
    <mergeCell ref="C5:E5"/>
    <mergeCell ref="G5:J5"/>
    <mergeCell ref="C6:E6"/>
    <mergeCell ref="G6:J6"/>
    <mergeCell ref="C7:E7"/>
    <mergeCell ref="G7:J7"/>
    <mergeCell ref="B9:J10"/>
    <mergeCell ref="B11:J11"/>
    <mergeCell ref="C12:J12"/>
    <mergeCell ref="C13:J13"/>
    <mergeCell ref="D16:E16"/>
    <mergeCell ref="H19:I19"/>
    <mergeCell ref="B17:B19"/>
    <mergeCell ref="D17:E17"/>
    <mergeCell ref="B1:J1"/>
    <mergeCell ref="B2:J2"/>
    <mergeCell ref="C3:E3"/>
    <mergeCell ref="G3:J3"/>
    <mergeCell ref="C4:E4"/>
    <mergeCell ref="G4:J4"/>
  </mergeCells>
  <phoneticPr fontId="18" type="noConversion"/>
  <hyperlinks>
    <hyperlink ref="C7" r:id="rId1" xr:uid="{69D97815-0407-44F7-B0EE-E300D80ED4A9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7DE9D-6440-4367-96C1-DE848541E5EA}">
  <sheetPr>
    <tabColor rgb="FFFFC000"/>
    <pageSetUpPr fitToPage="1"/>
  </sheetPr>
  <dimension ref="B1:P28"/>
  <sheetViews>
    <sheetView view="pageBreakPreview" topLeftCell="A7" zoomScaleNormal="100" zoomScaleSheetLayoutView="100" workbookViewId="0">
      <selection activeCell="D23" sqref="D23:E23"/>
    </sheetView>
  </sheetViews>
  <sheetFormatPr defaultRowHeight="16.5"/>
  <cols>
    <col min="1" max="1" width="1.75" style="1" customWidth="1"/>
    <col min="2" max="2" width="10.625" style="1" customWidth="1"/>
    <col min="3" max="3" width="16.75" style="1" customWidth="1"/>
    <col min="4" max="5" width="14.25" style="1" customWidth="1"/>
    <col min="6" max="6" width="10.625" style="1" customWidth="1"/>
    <col min="7" max="8" width="6.875" style="1" customWidth="1"/>
    <col min="9" max="9" width="10.875" style="1" customWidth="1"/>
    <col min="10" max="10" width="21.25" style="1" customWidth="1"/>
    <col min="11" max="11" width="9" style="1"/>
    <col min="12" max="13" width="13" style="31" bestFit="1" customWidth="1"/>
    <col min="14" max="16384" width="9" style="1"/>
  </cols>
  <sheetData>
    <row r="1" spans="2:10" ht="38.25">
      <c r="B1" s="59" t="s">
        <v>26</v>
      </c>
      <c r="C1" s="60"/>
      <c r="D1" s="60"/>
      <c r="E1" s="60"/>
      <c r="F1" s="60"/>
      <c r="G1" s="60"/>
      <c r="H1" s="60"/>
      <c r="I1" s="60"/>
      <c r="J1" s="60"/>
    </row>
    <row r="2" spans="2:10" ht="6.75" customHeight="1">
      <c r="B2" s="61"/>
      <c r="C2" s="61"/>
      <c r="D2" s="61"/>
      <c r="E2" s="61"/>
      <c r="F2" s="61"/>
      <c r="G2" s="61"/>
      <c r="H2" s="61"/>
      <c r="I2" s="61"/>
      <c r="J2" s="61"/>
    </row>
    <row r="3" spans="2:10" ht="16.5" customHeight="1">
      <c r="B3" s="2" t="s">
        <v>0</v>
      </c>
      <c r="C3" s="62" t="s">
        <v>62</v>
      </c>
      <c r="D3" s="62"/>
      <c r="E3" s="63"/>
      <c r="F3" s="3" t="s">
        <v>0</v>
      </c>
      <c r="G3" s="64" t="s">
        <v>57</v>
      </c>
      <c r="H3" s="64"/>
      <c r="I3" s="64"/>
      <c r="J3" s="65"/>
    </row>
    <row r="4" spans="2:10" ht="16.5" customHeight="1">
      <c r="B4" s="4" t="s">
        <v>2</v>
      </c>
      <c r="C4" s="66" t="s">
        <v>63</v>
      </c>
      <c r="D4" s="66"/>
      <c r="E4" s="67"/>
      <c r="F4" s="5" t="s">
        <v>58</v>
      </c>
      <c r="G4" s="68" t="s">
        <v>59</v>
      </c>
      <c r="H4" s="68"/>
      <c r="I4" s="68"/>
      <c r="J4" s="69"/>
    </row>
    <row r="5" spans="2:10">
      <c r="B5" s="4" t="s">
        <v>1</v>
      </c>
      <c r="C5" s="66" t="s">
        <v>64</v>
      </c>
      <c r="D5" s="66"/>
      <c r="E5" s="67"/>
      <c r="F5" s="5" t="s">
        <v>1</v>
      </c>
      <c r="G5" s="73" t="s">
        <v>60</v>
      </c>
      <c r="H5" s="73"/>
      <c r="I5" s="73"/>
      <c r="J5" s="74"/>
    </row>
    <row r="6" spans="2:10" ht="16.5" customHeight="1">
      <c r="B6" s="4" t="s">
        <v>3</v>
      </c>
      <c r="C6" s="66" t="s">
        <v>65</v>
      </c>
      <c r="D6" s="66"/>
      <c r="E6" s="67"/>
      <c r="F6" s="5" t="s">
        <v>3</v>
      </c>
      <c r="G6" s="68" t="s">
        <v>61</v>
      </c>
      <c r="H6" s="68"/>
      <c r="I6" s="68"/>
      <c r="J6" s="69"/>
    </row>
    <row r="7" spans="2:10">
      <c r="B7" s="56" t="s">
        <v>68</v>
      </c>
      <c r="C7" s="75" t="s">
        <v>69</v>
      </c>
      <c r="D7" s="76"/>
      <c r="E7" s="76"/>
      <c r="F7" s="6" t="s">
        <v>4</v>
      </c>
      <c r="G7" s="77">
        <v>45496</v>
      </c>
      <c r="H7" s="78"/>
      <c r="I7" s="78"/>
      <c r="J7" s="79"/>
    </row>
    <row r="8" spans="2:10" ht="9.75" customHeight="1">
      <c r="B8" s="7"/>
      <c r="C8" s="7"/>
      <c r="D8" s="7"/>
      <c r="E8" s="7"/>
      <c r="F8" s="8"/>
      <c r="G8" s="9"/>
      <c r="H8" s="9"/>
      <c r="I8" s="9"/>
      <c r="J8" s="9"/>
    </row>
    <row r="9" spans="2:10" ht="16.5" customHeight="1">
      <c r="B9" s="80" t="str">
        <f>"『"&amp;C12&amp;"』사업에 대한 산출내역서를 아래와 같이 제출합니다."</f>
        <v>『서울시립대학교 차세대통신사업단 네덜란드 학회 참가 예약 용역』사업에 대한 산출내역서를 아래와 같이 제출합니다.</v>
      </c>
      <c r="C9" s="80"/>
      <c r="D9" s="80"/>
      <c r="E9" s="80"/>
      <c r="F9" s="80"/>
      <c r="G9" s="80"/>
      <c r="H9" s="80"/>
      <c r="I9" s="80"/>
      <c r="J9" s="80"/>
    </row>
    <row r="10" spans="2:10">
      <c r="B10" s="80"/>
      <c r="C10" s="80"/>
      <c r="D10" s="80"/>
      <c r="E10" s="80"/>
      <c r="F10" s="80"/>
      <c r="G10" s="80"/>
      <c r="H10" s="80"/>
      <c r="I10" s="80"/>
      <c r="J10" s="80"/>
    </row>
    <row r="11" spans="2:10">
      <c r="B11" s="81" t="s">
        <v>5</v>
      </c>
      <c r="C11" s="82"/>
      <c r="D11" s="82"/>
      <c r="E11" s="82"/>
      <c r="F11" s="82"/>
      <c r="G11" s="82"/>
      <c r="H11" s="82"/>
      <c r="I11" s="82"/>
      <c r="J11" s="82"/>
    </row>
    <row r="12" spans="2:10">
      <c r="B12" s="10" t="s">
        <v>6</v>
      </c>
      <c r="C12" s="83" t="s">
        <v>67</v>
      </c>
      <c r="D12" s="83"/>
      <c r="E12" s="83"/>
      <c r="F12" s="83"/>
      <c r="G12" s="83"/>
      <c r="H12" s="83"/>
      <c r="I12" s="83"/>
      <c r="J12" s="83"/>
    </row>
    <row r="13" spans="2:10">
      <c r="B13" s="10" t="s">
        <v>7</v>
      </c>
      <c r="C13" s="84"/>
      <c r="D13" s="84"/>
      <c r="E13" s="84"/>
      <c r="F13" s="84"/>
      <c r="G13" s="84"/>
      <c r="H13" s="84"/>
      <c r="I13" s="84"/>
      <c r="J13" s="84"/>
    </row>
    <row r="14" spans="2:10">
      <c r="B14" s="10" t="s">
        <v>28</v>
      </c>
      <c r="C14" s="57" t="s">
        <v>81</v>
      </c>
      <c r="D14" s="12"/>
      <c r="E14" s="13"/>
      <c r="F14" s="13"/>
      <c r="G14" s="14"/>
      <c r="H14" s="13"/>
      <c r="I14" s="13"/>
      <c r="J14" s="13"/>
    </row>
    <row r="15" spans="2:10" ht="17.25" thickBot="1">
      <c r="B15" s="10" t="s">
        <v>29</v>
      </c>
      <c r="C15" s="15"/>
      <c r="D15" s="16"/>
      <c r="E15" s="16"/>
      <c r="F15" s="16"/>
      <c r="G15" s="16"/>
      <c r="H15" s="16"/>
      <c r="I15" s="17"/>
      <c r="J15" s="18"/>
    </row>
    <row r="16" spans="2:10" ht="20.100000000000001" customHeight="1" thickBot="1">
      <c r="B16" s="19" t="s">
        <v>8</v>
      </c>
      <c r="C16" s="19" t="s">
        <v>9</v>
      </c>
      <c r="D16" s="85" t="s">
        <v>10</v>
      </c>
      <c r="E16" s="86"/>
      <c r="F16" s="19" t="s">
        <v>11</v>
      </c>
      <c r="G16" s="19" t="s">
        <v>12</v>
      </c>
      <c r="H16" s="19" t="s">
        <v>13</v>
      </c>
      <c r="I16" s="19" t="s">
        <v>14</v>
      </c>
      <c r="J16" s="19" t="s">
        <v>15</v>
      </c>
    </row>
    <row r="17" spans="2:16" ht="24" customHeight="1">
      <c r="B17" s="89" t="s">
        <v>35</v>
      </c>
      <c r="C17" s="20" t="s">
        <v>31</v>
      </c>
      <c r="D17" s="92" t="s">
        <v>46</v>
      </c>
      <c r="E17" s="93"/>
      <c r="F17" s="21">
        <v>1982200</v>
      </c>
      <c r="G17" s="22">
        <v>2</v>
      </c>
      <c r="H17" s="23" t="s">
        <v>32</v>
      </c>
      <c r="I17" s="24">
        <f>F17*G17</f>
        <v>3964400</v>
      </c>
      <c r="J17" s="70" t="s">
        <v>34</v>
      </c>
    </row>
    <row r="18" spans="2:16" ht="24" customHeight="1">
      <c r="B18" s="90"/>
      <c r="C18" s="25" t="s">
        <v>31</v>
      </c>
      <c r="D18" s="99" t="s">
        <v>47</v>
      </c>
      <c r="E18" s="100"/>
      <c r="F18" s="26">
        <v>1982200</v>
      </c>
      <c r="G18" s="27">
        <v>2</v>
      </c>
      <c r="H18" s="28" t="s">
        <v>33</v>
      </c>
      <c r="I18" s="29">
        <f>F18*G18</f>
        <v>3964400</v>
      </c>
      <c r="J18" s="70"/>
    </row>
    <row r="19" spans="2:16" ht="24.95" customHeight="1" thickBot="1">
      <c r="B19" s="91"/>
      <c r="C19" s="71" t="s">
        <v>17</v>
      </c>
      <c r="D19" s="72"/>
      <c r="E19" s="72"/>
      <c r="F19" s="72"/>
      <c r="G19" s="72"/>
      <c r="H19" s="87">
        <f>SUM(I17:I18)</f>
        <v>7928800</v>
      </c>
      <c r="I19" s="88"/>
      <c r="J19" s="30" t="s">
        <v>18</v>
      </c>
    </row>
    <row r="20" spans="2:16" ht="66" customHeight="1">
      <c r="B20" s="89" t="s">
        <v>36</v>
      </c>
      <c r="C20" s="46" t="s">
        <v>70</v>
      </c>
      <c r="D20" s="92" t="s">
        <v>71</v>
      </c>
      <c r="E20" s="93"/>
      <c r="F20" s="21">
        <f>(13664904/4)</f>
        <v>3416226</v>
      </c>
      <c r="G20" s="22">
        <v>2</v>
      </c>
      <c r="H20" s="23" t="s">
        <v>20</v>
      </c>
      <c r="I20" s="24">
        <f>F20*G20</f>
        <v>6832452</v>
      </c>
      <c r="J20" s="45" t="s">
        <v>75</v>
      </c>
    </row>
    <row r="21" spans="2:16" ht="24" customHeight="1" thickBot="1">
      <c r="B21" s="91"/>
      <c r="C21" s="71" t="s">
        <v>23</v>
      </c>
      <c r="D21" s="72"/>
      <c r="E21" s="72"/>
      <c r="F21" s="72"/>
      <c r="G21" s="72"/>
      <c r="H21" s="87">
        <f>SUM(I20:I20)</f>
        <v>6832452</v>
      </c>
      <c r="I21" s="88"/>
      <c r="J21" s="30" t="s">
        <v>18</v>
      </c>
    </row>
    <row r="22" spans="2:16" ht="24" customHeight="1">
      <c r="B22" s="89" t="s">
        <v>79</v>
      </c>
      <c r="C22" s="50" t="s">
        <v>38</v>
      </c>
      <c r="D22" s="92" t="s">
        <v>40</v>
      </c>
      <c r="E22" s="93"/>
      <c r="F22" s="21">
        <v>15000</v>
      </c>
      <c r="G22" s="22">
        <v>2</v>
      </c>
      <c r="H22" s="48" t="s">
        <v>19</v>
      </c>
      <c r="I22" s="49">
        <f>F22*G22</f>
        <v>30000</v>
      </c>
      <c r="J22" s="32"/>
      <c r="L22" s="35"/>
      <c r="M22" s="35"/>
      <c r="N22" s="35"/>
      <c r="O22" s="35"/>
      <c r="P22" s="35"/>
    </row>
    <row r="23" spans="2:16" ht="24" customHeight="1">
      <c r="B23" s="90"/>
      <c r="C23" s="36" t="s">
        <v>39</v>
      </c>
      <c r="D23" s="103" t="s">
        <v>37</v>
      </c>
      <c r="E23" s="104"/>
      <c r="F23" s="37">
        <f>(H19+H21)*5%</f>
        <v>738062.60000000009</v>
      </c>
      <c r="G23" s="38">
        <v>1</v>
      </c>
      <c r="H23" s="41" t="s">
        <v>19</v>
      </c>
      <c r="I23" s="42">
        <f>F23*G23</f>
        <v>738062.60000000009</v>
      </c>
      <c r="J23" s="39"/>
      <c r="L23" s="35"/>
      <c r="M23" s="35"/>
      <c r="N23" s="35"/>
      <c r="O23" s="35"/>
      <c r="P23" s="35"/>
    </row>
    <row r="24" spans="2:16" ht="24.95" customHeight="1" thickBot="1">
      <c r="B24" s="91"/>
      <c r="C24" s="71" t="s">
        <v>80</v>
      </c>
      <c r="D24" s="72"/>
      <c r="E24" s="72"/>
      <c r="F24" s="72"/>
      <c r="G24" s="72"/>
      <c r="H24" s="87">
        <f>SUM(I22:I23)</f>
        <v>768062.60000000009</v>
      </c>
      <c r="I24" s="88"/>
      <c r="J24" s="30" t="s">
        <v>18</v>
      </c>
      <c r="L24" s="35"/>
      <c r="M24" s="35"/>
      <c r="N24" s="35"/>
      <c r="O24" s="35"/>
      <c r="P24" s="35"/>
    </row>
    <row r="25" spans="2:16" ht="9" customHeight="1">
      <c r="B25" s="122"/>
      <c r="C25" s="123"/>
      <c r="D25" s="123"/>
      <c r="E25" s="123"/>
      <c r="F25" s="123"/>
      <c r="G25" s="123"/>
      <c r="H25" s="123"/>
      <c r="I25" s="123"/>
      <c r="J25" s="124"/>
    </row>
    <row r="26" spans="2:16" ht="24" customHeight="1">
      <c r="B26" s="127" t="s">
        <v>53</v>
      </c>
      <c r="C26" s="128"/>
      <c r="D26" s="128"/>
      <c r="E26" s="128"/>
      <c r="F26" s="128"/>
      <c r="G26" s="128"/>
      <c r="H26" s="129">
        <f>ROUNDDOWN(SUM(H19+H21+H24),-4)</f>
        <v>15520000</v>
      </c>
      <c r="I26" s="130"/>
      <c r="J26" s="130"/>
    </row>
    <row r="27" spans="2:16" ht="24" customHeight="1">
      <c r="B27" s="131" t="s">
        <v>25</v>
      </c>
      <c r="C27" s="132"/>
      <c r="D27" s="132"/>
      <c r="E27" s="132"/>
      <c r="F27" s="132"/>
      <c r="G27" s="133"/>
      <c r="H27" s="113">
        <f>H26*0.1</f>
        <v>1552000</v>
      </c>
      <c r="I27" s="114"/>
      <c r="J27" s="115"/>
    </row>
    <row r="28" spans="2:16" ht="24" customHeight="1">
      <c r="B28" s="125" t="s">
        <v>48</v>
      </c>
      <c r="C28" s="126"/>
      <c r="D28" s="126"/>
      <c r="E28" s="126"/>
      <c r="F28" s="126"/>
      <c r="G28" s="126"/>
      <c r="H28" s="107">
        <f>SUM(H26:J27)</f>
        <v>17072000</v>
      </c>
      <c r="I28" s="108"/>
      <c r="J28" s="108"/>
    </row>
  </sheetData>
  <mergeCells count="39">
    <mergeCell ref="B20:B21"/>
    <mergeCell ref="D20:E20"/>
    <mergeCell ref="C21:G21"/>
    <mergeCell ref="H21:I21"/>
    <mergeCell ref="B28:G28"/>
    <mergeCell ref="D23:E23"/>
    <mergeCell ref="H28:J28"/>
    <mergeCell ref="B22:B24"/>
    <mergeCell ref="D22:E22"/>
    <mergeCell ref="C24:G24"/>
    <mergeCell ref="H24:I24"/>
    <mergeCell ref="B25:J25"/>
    <mergeCell ref="B26:G26"/>
    <mergeCell ref="H26:J26"/>
    <mergeCell ref="B27:G27"/>
    <mergeCell ref="H27:J27"/>
    <mergeCell ref="B9:J10"/>
    <mergeCell ref="B11:J11"/>
    <mergeCell ref="C12:J12"/>
    <mergeCell ref="C13:J13"/>
    <mergeCell ref="D16:E16"/>
    <mergeCell ref="B17:B19"/>
    <mergeCell ref="D17:E17"/>
    <mergeCell ref="J17:J18"/>
    <mergeCell ref="D18:E18"/>
    <mergeCell ref="C19:G19"/>
    <mergeCell ref="H19:I19"/>
    <mergeCell ref="C5:E5"/>
    <mergeCell ref="G5:J5"/>
    <mergeCell ref="C6:E6"/>
    <mergeCell ref="G6:J6"/>
    <mergeCell ref="C7:E7"/>
    <mergeCell ref="G7:J7"/>
    <mergeCell ref="B1:J1"/>
    <mergeCell ref="B2:J2"/>
    <mergeCell ref="C3:E3"/>
    <mergeCell ref="G3:J3"/>
    <mergeCell ref="C4:E4"/>
    <mergeCell ref="G4:J4"/>
  </mergeCells>
  <phoneticPr fontId="18" type="noConversion"/>
  <hyperlinks>
    <hyperlink ref="C7" r:id="rId1" xr:uid="{847CDB26-49B4-4905-9847-16A17544027D}"/>
  </hyperlinks>
  <printOptions horizontalCentered="1"/>
  <pageMargins left="0.39370078740157483" right="0.39370078740157483" top="0.78740157480314965" bottom="0" header="0.31496062992125984" footer="0.39370078740157483"/>
  <pageSetup paperSize="9" scale="7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48C06-E9EB-4944-819A-3D9CCCF49478}">
  <sheetPr>
    <tabColor rgb="FF0070C0"/>
  </sheetPr>
  <dimension ref="B1:P32"/>
  <sheetViews>
    <sheetView view="pageBreakPreview" topLeftCell="A7" zoomScaleNormal="100" zoomScaleSheetLayoutView="100" workbookViewId="0">
      <selection activeCell="D21" sqref="D21:E21"/>
    </sheetView>
  </sheetViews>
  <sheetFormatPr defaultRowHeight="16.5"/>
  <cols>
    <col min="1" max="1" width="1.75" style="1" customWidth="1"/>
    <col min="2" max="2" width="10.625" style="1" customWidth="1"/>
    <col min="3" max="3" width="16.75" style="1" customWidth="1"/>
    <col min="4" max="5" width="14.25" style="1" customWidth="1"/>
    <col min="6" max="6" width="10.625" style="1" customWidth="1"/>
    <col min="7" max="8" width="6.875" style="1" customWidth="1"/>
    <col min="9" max="9" width="10.875" style="1" customWidth="1"/>
    <col min="10" max="10" width="21.25" style="1" customWidth="1"/>
    <col min="11" max="11" width="9" style="1"/>
    <col min="12" max="13" width="13" style="31" bestFit="1" customWidth="1"/>
    <col min="14" max="16384" width="9" style="1"/>
  </cols>
  <sheetData>
    <row r="1" spans="2:10" ht="38.25">
      <c r="B1" s="59" t="s">
        <v>27</v>
      </c>
      <c r="C1" s="60"/>
      <c r="D1" s="60"/>
      <c r="E1" s="60"/>
      <c r="F1" s="60"/>
      <c r="G1" s="60"/>
      <c r="H1" s="60"/>
      <c r="I1" s="60"/>
      <c r="J1" s="60"/>
    </row>
    <row r="2" spans="2:10" ht="6.75" customHeight="1">
      <c r="B2" s="61"/>
      <c r="C2" s="61"/>
      <c r="D2" s="61"/>
      <c r="E2" s="61"/>
      <c r="F2" s="61"/>
      <c r="G2" s="61"/>
      <c r="H2" s="61"/>
      <c r="I2" s="61"/>
      <c r="J2" s="61"/>
    </row>
    <row r="3" spans="2:10" ht="16.5" customHeight="1">
      <c r="B3" s="2" t="s">
        <v>0</v>
      </c>
      <c r="C3" s="62" t="s">
        <v>62</v>
      </c>
      <c r="D3" s="62"/>
      <c r="E3" s="63"/>
      <c r="F3" s="3" t="s">
        <v>0</v>
      </c>
      <c r="G3" s="64" t="s">
        <v>57</v>
      </c>
      <c r="H3" s="64"/>
      <c r="I3" s="64"/>
      <c r="J3" s="65"/>
    </row>
    <row r="4" spans="2:10" ht="16.5" customHeight="1">
      <c r="B4" s="4" t="s">
        <v>2</v>
      </c>
      <c r="C4" s="66" t="s">
        <v>63</v>
      </c>
      <c r="D4" s="66"/>
      <c r="E4" s="67"/>
      <c r="F4" s="5" t="s">
        <v>58</v>
      </c>
      <c r="G4" s="68" t="s">
        <v>59</v>
      </c>
      <c r="H4" s="68"/>
      <c r="I4" s="68"/>
      <c r="J4" s="69"/>
    </row>
    <row r="5" spans="2:10">
      <c r="B5" s="4" t="s">
        <v>1</v>
      </c>
      <c r="C5" s="66" t="s">
        <v>64</v>
      </c>
      <c r="D5" s="66"/>
      <c r="E5" s="67"/>
      <c r="F5" s="5" t="s">
        <v>1</v>
      </c>
      <c r="G5" s="73" t="s">
        <v>60</v>
      </c>
      <c r="H5" s="73"/>
      <c r="I5" s="73"/>
      <c r="J5" s="74"/>
    </row>
    <row r="6" spans="2:10" ht="16.5" customHeight="1">
      <c r="B6" s="4" t="s">
        <v>3</v>
      </c>
      <c r="C6" s="66" t="s">
        <v>65</v>
      </c>
      <c r="D6" s="66"/>
      <c r="E6" s="67"/>
      <c r="F6" s="5" t="s">
        <v>3</v>
      </c>
      <c r="G6" s="68" t="s">
        <v>61</v>
      </c>
      <c r="H6" s="68"/>
      <c r="I6" s="68"/>
      <c r="J6" s="69"/>
    </row>
    <row r="7" spans="2:10">
      <c r="B7" s="56" t="s">
        <v>68</v>
      </c>
      <c r="C7" s="75" t="s">
        <v>69</v>
      </c>
      <c r="D7" s="76"/>
      <c r="E7" s="76"/>
      <c r="F7" s="6" t="s">
        <v>4</v>
      </c>
      <c r="G7" s="77">
        <v>45496</v>
      </c>
      <c r="H7" s="78"/>
      <c r="I7" s="78"/>
      <c r="J7" s="79"/>
    </row>
    <row r="8" spans="2:10" ht="9.75" customHeight="1">
      <c r="B8" s="7"/>
      <c r="C8" s="7"/>
      <c r="D8" s="7"/>
      <c r="E8" s="7"/>
      <c r="F8" s="8"/>
      <c r="G8" s="9"/>
      <c r="H8" s="9"/>
      <c r="I8" s="9"/>
      <c r="J8" s="9"/>
    </row>
    <row r="9" spans="2:10" ht="16.5" customHeight="1">
      <c r="B9" s="80" t="str">
        <f>"『"&amp;C12&amp;"』사업에 대한 산출내역서를 아래와 같이 제출합니다."</f>
        <v>『서울시립대학교 차세대통신사업단 네덜란드 학회 참가 예약 용역』사업에 대한 산출내역서를 아래와 같이 제출합니다.</v>
      </c>
      <c r="C9" s="80"/>
      <c r="D9" s="80"/>
      <c r="E9" s="80"/>
      <c r="F9" s="80"/>
      <c r="G9" s="80"/>
      <c r="H9" s="80"/>
      <c r="I9" s="80"/>
      <c r="J9" s="80"/>
    </row>
    <row r="10" spans="2:10">
      <c r="B10" s="80"/>
      <c r="C10" s="80"/>
      <c r="D10" s="80"/>
      <c r="E10" s="80"/>
      <c r="F10" s="80"/>
      <c r="G10" s="80"/>
      <c r="H10" s="80"/>
      <c r="I10" s="80"/>
      <c r="J10" s="80"/>
    </row>
    <row r="11" spans="2:10">
      <c r="B11" s="81" t="s">
        <v>5</v>
      </c>
      <c r="C11" s="82"/>
      <c r="D11" s="82"/>
      <c r="E11" s="82"/>
      <c r="F11" s="82"/>
      <c r="G11" s="82"/>
      <c r="H11" s="82"/>
      <c r="I11" s="82"/>
      <c r="J11" s="82"/>
    </row>
    <row r="12" spans="2:10">
      <c r="B12" s="10" t="s">
        <v>6</v>
      </c>
      <c r="C12" s="83" t="s">
        <v>67</v>
      </c>
      <c r="D12" s="83"/>
      <c r="E12" s="83"/>
      <c r="F12" s="83"/>
      <c r="G12" s="83"/>
      <c r="H12" s="83"/>
      <c r="I12" s="83"/>
      <c r="J12" s="83"/>
    </row>
    <row r="13" spans="2:10">
      <c r="B13" s="10" t="s">
        <v>7</v>
      </c>
      <c r="C13" s="84"/>
      <c r="D13" s="84"/>
      <c r="E13" s="84"/>
      <c r="F13" s="84"/>
      <c r="G13" s="84"/>
      <c r="H13" s="84"/>
      <c r="I13" s="84"/>
      <c r="J13" s="84"/>
    </row>
    <row r="14" spans="2:10">
      <c r="B14" s="10" t="s">
        <v>28</v>
      </c>
      <c r="C14" s="11" t="s">
        <v>83</v>
      </c>
      <c r="D14" s="12"/>
      <c r="E14" s="13"/>
      <c r="F14" s="13"/>
      <c r="G14" s="14"/>
      <c r="H14" s="13"/>
      <c r="I14" s="13"/>
      <c r="J14" s="13"/>
    </row>
    <row r="15" spans="2:10" ht="17.25" thickBot="1">
      <c r="B15" s="10" t="s">
        <v>29</v>
      </c>
      <c r="C15" s="15"/>
      <c r="D15" s="16"/>
      <c r="E15" s="16"/>
      <c r="F15" s="16"/>
      <c r="G15" s="16"/>
      <c r="H15" s="16"/>
      <c r="I15" s="17"/>
      <c r="J15" s="18"/>
    </row>
    <row r="16" spans="2:10" ht="20.100000000000001" customHeight="1" thickBot="1">
      <c r="B16" s="19" t="s">
        <v>8</v>
      </c>
      <c r="C16" s="19" t="s">
        <v>9</v>
      </c>
      <c r="D16" s="85" t="s">
        <v>10</v>
      </c>
      <c r="E16" s="86"/>
      <c r="F16" s="19" t="s">
        <v>11</v>
      </c>
      <c r="G16" s="19" t="s">
        <v>12</v>
      </c>
      <c r="H16" s="19" t="s">
        <v>13</v>
      </c>
      <c r="I16" s="19" t="s">
        <v>14</v>
      </c>
      <c r="J16" s="19" t="s">
        <v>15</v>
      </c>
    </row>
    <row r="17" spans="2:16" ht="24" customHeight="1">
      <c r="B17" s="89" t="s">
        <v>54</v>
      </c>
      <c r="C17" s="97" t="s">
        <v>70</v>
      </c>
      <c r="D17" s="134" t="s">
        <v>72</v>
      </c>
      <c r="E17" s="135"/>
      <c r="F17" s="21">
        <v>1100000</v>
      </c>
      <c r="G17" s="22">
        <v>1</v>
      </c>
      <c r="H17" s="23" t="s">
        <v>16</v>
      </c>
      <c r="I17" s="24">
        <f>F17*G17</f>
        <v>1100000</v>
      </c>
      <c r="J17" s="139" t="s">
        <v>74</v>
      </c>
    </row>
    <row r="18" spans="2:16" ht="24" customHeight="1">
      <c r="B18" s="90"/>
      <c r="C18" s="140"/>
      <c r="D18" s="136" t="s">
        <v>73</v>
      </c>
      <c r="E18" s="137"/>
      <c r="F18" s="37">
        <v>949270</v>
      </c>
      <c r="G18" s="38">
        <v>1</v>
      </c>
      <c r="H18" s="54" t="s">
        <v>22</v>
      </c>
      <c r="I18" s="55">
        <f>F18*G18</f>
        <v>949270</v>
      </c>
      <c r="J18" s="139"/>
    </row>
    <row r="19" spans="2:16" ht="24" customHeight="1">
      <c r="B19" s="90"/>
      <c r="C19" s="140"/>
      <c r="D19" s="99" t="s">
        <v>50</v>
      </c>
      <c r="E19" s="100"/>
      <c r="F19" s="26">
        <v>600000</v>
      </c>
      <c r="G19" s="27">
        <v>5</v>
      </c>
      <c r="H19" s="28" t="s">
        <v>19</v>
      </c>
      <c r="I19" s="29">
        <f>F19*G19</f>
        <v>3000000</v>
      </c>
      <c r="J19" s="70"/>
    </row>
    <row r="20" spans="2:16" ht="24.95" customHeight="1" thickBot="1">
      <c r="B20" s="91"/>
      <c r="C20" s="71" t="s">
        <v>17</v>
      </c>
      <c r="D20" s="72"/>
      <c r="E20" s="72"/>
      <c r="F20" s="72"/>
      <c r="G20" s="72"/>
      <c r="H20" s="87">
        <f>SUM(I17:I19)</f>
        <v>5049270</v>
      </c>
      <c r="I20" s="88"/>
      <c r="J20" s="30" t="s">
        <v>18</v>
      </c>
    </row>
    <row r="21" spans="2:16" ht="50.25" customHeight="1">
      <c r="B21" s="89" t="s">
        <v>85</v>
      </c>
      <c r="C21" s="53" t="s">
        <v>51</v>
      </c>
      <c r="D21" s="134" t="s">
        <v>86</v>
      </c>
      <c r="E21" s="135"/>
      <c r="F21" s="21">
        <v>1100000</v>
      </c>
      <c r="G21" s="22">
        <v>1</v>
      </c>
      <c r="H21" s="23" t="s">
        <v>16</v>
      </c>
      <c r="I21" s="24">
        <f>F21*G21</f>
        <v>1100000</v>
      </c>
      <c r="J21" s="58"/>
    </row>
    <row r="22" spans="2:16" ht="24.95" customHeight="1" thickBot="1">
      <c r="B22" s="91"/>
      <c r="C22" s="71" t="s">
        <v>17</v>
      </c>
      <c r="D22" s="72"/>
      <c r="E22" s="72"/>
      <c r="F22" s="72"/>
      <c r="G22" s="72"/>
      <c r="H22" s="87">
        <f>SUM(I21)</f>
        <v>1100000</v>
      </c>
      <c r="I22" s="88"/>
      <c r="J22" s="30" t="s">
        <v>18</v>
      </c>
    </row>
    <row r="23" spans="2:16" ht="24" customHeight="1">
      <c r="B23" s="89" t="s">
        <v>87</v>
      </c>
      <c r="C23" s="20" t="s">
        <v>24</v>
      </c>
      <c r="D23" s="92" t="s">
        <v>88</v>
      </c>
      <c r="E23" s="93"/>
      <c r="F23" s="21">
        <f>(H20+H22)*16.7%</f>
        <v>1026928.0899999999</v>
      </c>
      <c r="G23" s="22">
        <v>1</v>
      </c>
      <c r="H23" s="23" t="s">
        <v>19</v>
      </c>
      <c r="I23" s="24">
        <f t="shared" ref="I23" si="0">F23*G23</f>
        <v>1026928.0899999999</v>
      </c>
      <c r="J23" s="32"/>
      <c r="L23" s="35"/>
      <c r="M23" s="35"/>
      <c r="N23" s="35"/>
      <c r="O23" s="35"/>
      <c r="P23" s="35"/>
    </row>
    <row r="24" spans="2:16" ht="24.95" customHeight="1" thickBot="1">
      <c r="B24" s="91"/>
      <c r="C24" s="71" t="s">
        <v>89</v>
      </c>
      <c r="D24" s="72"/>
      <c r="E24" s="72"/>
      <c r="F24" s="72"/>
      <c r="G24" s="72"/>
      <c r="H24" s="87">
        <f>I23</f>
        <v>1026928.0899999999</v>
      </c>
      <c r="I24" s="88"/>
      <c r="J24" s="30" t="s">
        <v>18</v>
      </c>
      <c r="L24" s="35"/>
      <c r="M24" s="35"/>
      <c r="N24" s="35"/>
      <c r="O24" s="35"/>
      <c r="P24" s="35"/>
    </row>
    <row r="25" spans="2:16" ht="7.5" customHeight="1">
      <c r="B25" s="122"/>
      <c r="C25" s="123"/>
      <c r="D25" s="123"/>
      <c r="E25" s="123"/>
      <c r="F25" s="123"/>
      <c r="G25" s="123"/>
      <c r="H25" s="123"/>
      <c r="I25" s="123"/>
      <c r="J25" s="124"/>
    </row>
    <row r="26" spans="2:16" ht="24" customHeight="1">
      <c r="B26" s="127" t="s">
        <v>56</v>
      </c>
      <c r="C26" s="128"/>
      <c r="D26" s="128"/>
      <c r="E26" s="128"/>
      <c r="F26" s="128"/>
      <c r="G26" s="128"/>
      <c r="H26" s="138">
        <f>ROUNDDOWN(SUM(H20+H24+H22),-4)</f>
        <v>7170000</v>
      </c>
      <c r="I26" s="130"/>
      <c r="J26" s="130"/>
    </row>
    <row r="27" spans="2:16" ht="24" customHeight="1">
      <c r="B27" s="131" t="s">
        <v>25</v>
      </c>
      <c r="C27" s="132"/>
      <c r="D27" s="132"/>
      <c r="E27" s="132"/>
      <c r="F27" s="132"/>
      <c r="G27" s="133"/>
      <c r="H27" s="119">
        <f>H26*0.1</f>
        <v>717000</v>
      </c>
      <c r="I27" s="120"/>
      <c r="J27" s="121"/>
    </row>
    <row r="28" spans="2:16" ht="24" customHeight="1">
      <c r="B28" s="125" t="s">
        <v>48</v>
      </c>
      <c r="C28" s="126"/>
      <c r="D28" s="126"/>
      <c r="E28" s="126"/>
      <c r="F28" s="126"/>
      <c r="G28" s="126"/>
      <c r="H28" s="107">
        <f>SUM(H26:J27)</f>
        <v>7887000</v>
      </c>
      <c r="I28" s="108"/>
      <c r="J28" s="108"/>
    </row>
    <row r="29" spans="2:16" ht="24" customHeight="1">
      <c r="B29" s="43"/>
      <c r="C29" s="43"/>
      <c r="D29" s="43"/>
      <c r="E29" s="43"/>
      <c r="F29" s="43"/>
      <c r="G29" s="43"/>
      <c r="H29" s="44"/>
      <c r="I29" s="44"/>
      <c r="J29" s="44"/>
    </row>
    <row r="31" spans="2:16">
      <c r="K31"/>
      <c r="L31"/>
      <c r="M31"/>
      <c r="N31"/>
    </row>
    <row r="32" spans="2:16">
      <c r="K32"/>
      <c r="L32"/>
      <c r="M32"/>
      <c r="N32"/>
    </row>
  </sheetData>
  <mergeCells count="40">
    <mergeCell ref="B1:J1"/>
    <mergeCell ref="B2:J2"/>
    <mergeCell ref="C3:E3"/>
    <mergeCell ref="G3:J3"/>
    <mergeCell ref="C4:E4"/>
    <mergeCell ref="G4:J4"/>
    <mergeCell ref="J17:J19"/>
    <mergeCell ref="D19:E19"/>
    <mergeCell ref="C5:E5"/>
    <mergeCell ref="G5:J5"/>
    <mergeCell ref="C6:E6"/>
    <mergeCell ref="G6:J6"/>
    <mergeCell ref="C7:E7"/>
    <mergeCell ref="G7:J7"/>
    <mergeCell ref="B9:J10"/>
    <mergeCell ref="B11:J11"/>
    <mergeCell ref="C12:J12"/>
    <mergeCell ref="C13:J13"/>
    <mergeCell ref="D16:E16"/>
    <mergeCell ref="C17:C19"/>
    <mergeCell ref="B27:G27"/>
    <mergeCell ref="H27:J27"/>
    <mergeCell ref="B28:G28"/>
    <mergeCell ref="H28:J28"/>
    <mergeCell ref="B23:B24"/>
    <mergeCell ref="D23:E23"/>
    <mergeCell ref="C24:G24"/>
    <mergeCell ref="H24:I24"/>
    <mergeCell ref="B25:J25"/>
    <mergeCell ref="B26:G26"/>
    <mergeCell ref="H26:J26"/>
    <mergeCell ref="H22:I22"/>
    <mergeCell ref="B21:B22"/>
    <mergeCell ref="D21:E21"/>
    <mergeCell ref="C22:G22"/>
    <mergeCell ref="C20:G20"/>
    <mergeCell ref="H20:I20"/>
    <mergeCell ref="B17:B20"/>
    <mergeCell ref="D17:E17"/>
    <mergeCell ref="D18:E18"/>
  </mergeCells>
  <phoneticPr fontId="18" type="noConversion"/>
  <hyperlinks>
    <hyperlink ref="C7" r:id="rId1" xr:uid="{70D65FC9-A8F6-4866-9C1A-87B59EF3E54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0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16F45-C04B-4B06-AC51-4912394901B0}">
  <sheetPr>
    <tabColor rgb="FF00B050"/>
    <pageSetUpPr fitToPage="1"/>
  </sheetPr>
  <dimension ref="B1:P24"/>
  <sheetViews>
    <sheetView view="pageBreakPreview" topLeftCell="A4" zoomScaleNormal="100" zoomScaleSheetLayoutView="100" workbookViewId="0">
      <selection activeCell="L22" sqref="L22"/>
    </sheetView>
  </sheetViews>
  <sheetFormatPr defaultRowHeight="16.5"/>
  <cols>
    <col min="1" max="1" width="1.75" style="1" customWidth="1"/>
    <col min="2" max="2" width="10.625" style="1" customWidth="1"/>
    <col min="3" max="3" width="16.75" style="1" customWidth="1"/>
    <col min="4" max="5" width="14.25" style="1" customWidth="1"/>
    <col min="6" max="6" width="10.625" style="1" customWidth="1"/>
    <col min="7" max="8" width="6.875" style="1" customWidth="1"/>
    <col min="9" max="9" width="10.875" style="1" customWidth="1"/>
    <col min="10" max="10" width="21.25" style="1" customWidth="1"/>
    <col min="11" max="11" width="9" style="1"/>
    <col min="12" max="13" width="13" style="31" bestFit="1" customWidth="1"/>
    <col min="14" max="16384" width="9" style="1"/>
  </cols>
  <sheetData>
    <row r="1" spans="2:10" ht="38.25">
      <c r="B1" s="59" t="s">
        <v>26</v>
      </c>
      <c r="C1" s="60"/>
      <c r="D1" s="60"/>
      <c r="E1" s="60"/>
      <c r="F1" s="60"/>
      <c r="G1" s="60"/>
      <c r="H1" s="60"/>
      <c r="I1" s="60"/>
      <c r="J1" s="60"/>
    </row>
    <row r="2" spans="2:10" ht="6.75" customHeight="1">
      <c r="B2" s="61"/>
      <c r="C2" s="61"/>
      <c r="D2" s="61"/>
      <c r="E2" s="61"/>
      <c r="F2" s="61"/>
      <c r="G2" s="61"/>
      <c r="H2" s="61"/>
      <c r="I2" s="61"/>
      <c r="J2" s="61"/>
    </row>
    <row r="3" spans="2:10" ht="16.5" customHeight="1">
      <c r="B3" s="2" t="s">
        <v>0</v>
      </c>
      <c r="C3" s="62" t="s">
        <v>62</v>
      </c>
      <c r="D3" s="62"/>
      <c r="E3" s="63"/>
      <c r="F3" s="3" t="s">
        <v>0</v>
      </c>
      <c r="G3" s="64" t="s">
        <v>57</v>
      </c>
      <c r="H3" s="64"/>
      <c r="I3" s="64"/>
      <c r="J3" s="65"/>
    </row>
    <row r="4" spans="2:10" ht="16.5" customHeight="1">
      <c r="B4" s="4" t="s">
        <v>2</v>
      </c>
      <c r="C4" s="66" t="s">
        <v>63</v>
      </c>
      <c r="D4" s="66"/>
      <c r="E4" s="67"/>
      <c r="F4" s="5" t="s">
        <v>58</v>
      </c>
      <c r="G4" s="68" t="s">
        <v>59</v>
      </c>
      <c r="H4" s="68"/>
      <c r="I4" s="68"/>
      <c r="J4" s="69"/>
    </row>
    <row r="5" spans="2:10">
      <c r="B5" s="4" t="s">
        <v>1</v>
      </c>
      <c r="C5" s="66" t="s">
        <v>64</v>
      </c>
      <c r="D5" s="66"/>
      <c r="E5" s="67"/>
      <c r="F5" s="5" t="s">
        <v>1</v>
      </c>
      <c r="G5" s="73" t="s">
        <v>60</v>
      </c>
      <c r="H5" s="73"/>
      <c r="I5" s="73"/>
      <c r="J5" s="74"/>
    </row>
    <row r="6" spans="2:10" ht="16.5" customHeight="1">
      <c r="B6" s="4" t="s">
        <v>3</v>
      </c>
      <c r="C6" s="66" t="s">
        <v>65</v>
      </c>
      <c r="D6" s="66"/>
      <c r="E6" s="67"/>
      <c r="F6" s="5" t="s">
        <v>3</v>
      </c>
      <c r="G6" s="68" t="s">
        <v>61</v>
      </c>
      <c r="H6" s="68"/>
      <c r="I6" s="68"/>
      <c r="J6" s="69"/>
    </row>
    <row r="7" spans="2:10">
      <c r="B7" s="56" t="s">
        <v>68</v>
      </c>
      <c r="C7" s="75" t="s">
        <v>69</v>
      </c>
      <c r="D7" s="76"/>
      <c r="E7" s="76"/>
      <c r="F7" s="6" t="s">
        <v>4</v>
      </c>
      <c r="G7" s="77">
        <v>45496</v>
      </c>
      <c r="H7" s="78"/>
      <c r="I7" s="78"/>
      <c r="J7" s="79"/>
    </row>
    <row r="8" spans="2:10" ht="9.75" customHeight="1">
      <c r="B8" s="7"/>
      <c r="C8" s="7"/>
      <c r="D8" s="7"/>
      <c r="E8" s="7"/>
      <c r="F8" s="8"/>
      <c r="G8" s="9"/>
      <c r="H8" s="9"/>
      <c r="I8" s="9"/>
      <c r="J8" s="9"/>
    </row>
    <row r="9" spans="2:10" ht="16.5" customHeight="1">
      <c r="B9" s="80" t="str">
        <f>"『"&amp;C12&amp;"』사업에 대한 산출내역서를 아래와 같이 제출합니다."</f>
        <v>『서울시립대학교 차세대통신사업단 네덜란드 학회 참가 예약 용역』사업에 대한 산출내역서를 아래와 같이 제출합니다.</v>
      </c>
      <c r="C9" s="80"/>
      <c r="D9" s="80"/>
      <c r="E9" s="80"/>
      <c r="F9" s="80"/>
      <c r="G9" s="80"/>
      <c r="H9" s="80"/>
      <c r="I9" s="80"/>
      <c r="J9" s="80"/>
    </row>
    <row r="10" spans="2:10">
      <c r="B10" s="80"/>
      <c r="C10" s="80"/>
      <c r="D10" s="80"/>
      <c r="E10" s="80"/>
      <c r="F10" s="80"/>
      <c r="G10" s="80"/>
      <c r="H10" s="80"/>
      <c r="I10" s="80"/>
      <c r="J10" s="80"/>
    </row>
    <row r="11" spans="2:10">
      <c r="B11" s="81" t="s">
        <v>5</v>
      </c>
      <c r="C11" s="82"/>
      <c r="D11" s="82"/>
      <c r="E11" s="82"/>
      <c r="F11" s="82"/>
      <c r="G11" s="82"/>
      <c r="H11" s="82"/>
      <c r="I11" s="82"/>
      <c r="J11" s="82"/>
    </row>
    <row r="12" spans="2:10">
      <c r="B12" s="10" t="s">
        <v>6</v>
      </c>
      <c r="C12" s="83" t="s">
        <v>67</v>
      </c>
      <c r="D12" s="83"/>
      <c r="E12" s="83"/>
      <c r="F12" s="83"/>
      <c r="G12" s="83"/>
      <c r="H12" s="83"/>
      <c r="I12" s="83"/>
      <c r="J12" s="83"/>
    </row>
    <row r="13" spans="2:10">
      <c r="B13" s="10" t="s">
        <v>7</v>
      </c>
      <c r="C13" s="84"/>
      <c r="D13" s="84"/>
      <c r="E13" s="84"/>
      <c r="F13" s="84"/>
      <c r="G13" s="84"/>
      <c r="H13" s="84"/>
      <c r="I13" s="84"/>
      <c r="J13" s="84"/>
    </row>
    <row r="14" spans="2:10">
      <c r="B14" s="10" t="s">
        <v>28</v>
      </c>
      <c r="C14" s="11" t="s">
        <v>83</v>
      </c>
      <c r="D14" s="12"/>
      <c r="E14" s="13"/>
      <c r="F14" s="13"/>
      <c r="G14" s="14"/>
      <c r="H14" s="13"/>
      <c r="I14" s="13"/>
      <c r="J14" s="13"/>
    </row>
    <row r="15" spans="2:10" ht="17.25" thickBot="1">
      <c r="B15" s="10" t="s">
        <v>29</v>
      </c>
      <c r="C15" s="15"/>
      <c r="D15" s="16"/>
      <c r="E15" s="16"/>
      <c r="F15" s="16"/>
      <c r="G15" s="16"/>
      <c r="H15" s="16"/>
      <c r="I15" s="17"/>
      <c r="J15" s="18"/>
    </row>
    <row r="16" spans="2:10" ht="20.100000000000001" customHeight="1" thickBot="1">
      <c r="B16" s="19" t="s">
        <v>8</v>
      </c>
      <c r="C16" s="19" t="s">
        <v>9</v>
      </c>
      <c r="D16" s="85" t="s">
        <v>10</v>
      </c>
      <c r="E16" s="86"/>
      <c r="F16" s="19" t="s">
        <v>11</v>
      </c>
      <c r="G16" s="19" t="s">
        <v>12</v>
      </c>
      <c r="H16" s="19" t="s">
        <v>13</v>
      </c>
      <c r="I16" s="19" t="s">
        <v>14</v>
      </c>
      <c r="J16" s="19" t="s">
        <v>15</v>
      </c>
    </row>
    <row r="17" spans="2:16" ht="73.5" customHeight="1">
      <c r="B17" s="89" t="s">
        <v>54</v>
      </c>
      <c r="C17" s="53" t="s">
        <v>70</v>
      </c>
      <c r="D17" s="92" t="s">
        <v>71</v>
      </c>
      <c r="E17" s="93"/>
      <c r="F17" s="21">
        <f>(13664904/4)</f>
        <v>3416226</v>
      </c>
      <c r="G17" s="22">
        <v>2</v>
      </c>
      <c r="H17" s="23" t="s">
        <v>49</v>
      </c>
      <c r="I17" s="24">
        <f>F17*G17</f>
        <v>6832452</v>
      </c>
      <c r="J17" s="45" t="s">
        <v>74</v>
      </c>
    </row>
    <row r="18" spans="2:16" ht="24.75" customHeight="1" thickBot="1">
      <c r="B18" s="91"/>
      <c r="C18" s="71" t="s">
        <v>17</v>
      </c>
      <c r="D18" s="72"/>
      <c r="E18" s="72"/>
      <c r="F18" s="72"/>
      <c r="G18" s="72"/>
      <c r="H18" s="87">
        <f>SUM(I17:I17)</f>
        <v>6832452</v>
      </c>
      <c r="I18" s="88"/>
      <c r="J18" s="30" t="s">
        <v>18</v>
      </c>
    </row>
    <row r="19" spans="2:16" ht="24" customHeight="1">
      <c r="B19" s="89" t="s">
        <v>55</v>
      </c>
      <c r="C19" s="20" t="s">
        <v>44</v>
      </c>
      <c r="D19" s="92" t="s">
        <v>37</v>
      </c>
      <c r="E19" s="93"/>
      <c r="F19" s="21">
        <f>H18*5%</f>
        <v>341622.60000000003</v>
      </c>
      <c r="G19" s="22">
        <v>1</v>
      </c>
      <c r="H19" s="23" t="s">
        <v>19</v>
      </c>
      <c r="I19" s="24">
        <f t="shared" ref="I19" si="0">F19*G19</f>
        <v>341622.60000000003</v>
      </c>
      <c r="J19" s="32"/>
      <c r="L19" s="35"/>
      <c r="M19" s="35"/>
      <c r="N19" s="35"/>
      <c r="O19" s="35"/>
      <c r="P19" s="35"/>
    </row>
    <row r="20" spans="2:16" ht="24.95" customHeight="1" thickBot="1">
      <c r="B20" s="91"/>
      <c r="C20" s="71" t="s">
        <v>82</v>
      </c>
      <c r="D20" s="72"/>
      <c r="E20" s="72"/>
      <c r="F20" s="72"/>
      <c r="G20" s="72"/>
      <c r="H20" s="87">
        <f>I19</f>
        <v>341622.60000000003</v>
      </c>
      <c r="I20" s="88"/>
      <c r="J20" s="30" t="s">
        <v>18</v>
      </c>
      <c r="L20" s="35"/>
      <c r="M20" s="35"/>
      <c r="N20" s="35"/>
      <c r="O20" s="35"/>
      <c r="P20" s="35"/>
    </row>
    <row r="21" spans="2:16" ht="9" customHeight="1">
      <c r="B21" s="122"/>
      <c r="C21" s="123"/>
      <c r="D21" s="123"/>
      <c r="E21" s="123"/>
      <c r="F21" s="123"/>
      <c r="G21" s="123"/>
      <c r="H21" s="123"/>
      <c r="I21" s="123"/>
      <c r="J21" s="124"/>
    </row>
    <row r="22" spans="2:16" ht="23.25" customHeight="1">
      <c r="B22" s="127" t="s">
        <v>56</v>
      </c>
      <c r="C22" s="128"/>
      <c r="D22" s="128"/>
      <c r="E22" s="128"/>
      <c r="F22" s="128"/>
      <c r="G22" s="141"/>
      <c r="H22" s="130">
        <f>ROUNDDOWN(SUM(H18+H20),-4)</f>
        <v>7170000</v>
      </c>
      <c r="I22" s="130"/>
      <c r="J22" s="130"/>
    </row>
    <row r="23" spans="2:16" ht="24" customHeight="1">
      <c r="B23" s="131" t="s">
        <v>25</v>
      </c>
      <c r="C23" s="132"/>
      <c r="D23" s="132"/>
      <c r="E23" s="132"/>
      <c r="F23" s="132"/>
      <c r="G23" s="133"/>
      <c r="H23" s="113">
        <f>H22*0.1</f>
        <v>717000</v>
      </c>
      <c r="I23" s="114"/>
      <c r="J23" s="115"/>
    </row>
    <row r="24" spans="2:16" ht="24" customHeight="1">
      <c r="B24" s="125" t="s">
        <v>48</v>
      </c>
      <c r="C24" s="126"/>
      <c r="D24" s="126"/>
      <c r="E24" s="126"/>
      <c r="F24" s="126"/>
      <c r="G24" s="126"/>
      <c r="H24" s="107">
        <f>SUM(H22:J23)</f>
        <v>7887000</v>
      </c>
      <c r="I24" s="108"/>
      <c r="J24" s="108"/>
    </row>
  </sheetData>
  <mergeCells count="32">
    <mergeCell ref="B1:J1"/>
    <mergeCell ref="B2:J2"/>
    <mergeCell ref="C3:E3"/>
    <mergeCell ref="G3:J3"/>
    <mergeCell ref="C4:E4"/>
    <mergeCell ref="G4:J4"/>
    <mergeCell ref="C5:E5"/>
    <mergeCell ref="G5:J5"/>
    <mergeCell ref="C6:E6"/>
    <mergeCell ref="G6:J6"/>
    <mergeCell ref="C7:E7"/>
    <mergeCell ref="G7:J7"/>
    <mergeCell ref="C18:G18"/>
    <mergeCell ref="H18:I18"/>
    <mergeCell ref="B9:J10"/>
    <mergeCell ref="B11:J11"/>
    <mergeCell ref="C12:J12"/>
    <mergeCell ref="C13:J13"/>
    <mergeCell ref="D16:E16"/>
    <mergeCell ref="B17:B18"/>
    <mergeCell ref="D17:E17"/>
    <mergeCell ref="B19:B20"/>
    <mergeCell ref="D19:E19"/>
    <mergeCell ref="C20:G20"/>
    <mergeCell ref="H20:I20"/>
    <mergeCell ref="B21:J21"/>
    <mergeCell ref="B24:G24"/>
    <mergeCell ref="H24:J24"/>
    <mergeCell ref="B22:G22"/>
    <mergeCell ref="H22:J22"/>
    <mergeCell ref="B23:G23"/>
    <mergeCell ref="H23:J23"/>
  </mergeCells>
  <phoneticPr fontId="18" type="noConversion"/>
  <hyperlinks>
    <hyperlink ref="C7" r:id="rId1" xr:uid="{1660A411-21F2-477D-A782-A984EF726A0D}"/>
  </hyperlinks>
  <printOptions horizontalCentered="1"/>
  <pageMargins left="0.39370078740157483" right="0.39370078740157483" top="0.78740157480314965" bottom="0" header="0.31496062992125984" footer="0.39370078740157483"/>
  <pageSetup paperSize="9" scale="7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수의계약1 견적</vt:lpstr>
      <vt:lpstr>수의계약1 실견적</vt:lpstr>
      <vt:lpstr>수의계약2 견적</vt:lpstr>
      <vt:lpstr>수의계약2 실견적</vt:lpstr>
      <vt:lpstr>'수의계약1 견적'!Print_Area</vt:lpstr>
      <vt:lpstr>'수의계약1 실견적'!Print_Area</vt:lpstr>
      <vt:lpstr>'수의계약2 견적'!Print_Area</vt:lpstr>
      <vt:lpstr>'수의계약2 실견적'!Print_Area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TK-OFFICE</dc:creator>
  <cp:lastModifiedBy>821082230125</cp:lastModifiedBy>
  <cp:lastPrinted>2023-11-22T08:10:43Z</cp:lastPrinted>
  <dcterms:created xsi:type="dcterms:W3CDTF">2023-11-06T07:27:40Z</dcterms:created>
  <dcterms:modified xsi:type="dcterms:W3CDTF">2024-07-24T04:50:34Z</dcterms:modified>
</cp:coreProperties>
</file>